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1720" windowHeight="10185" activeTab="1"/>
  </bookViews>
  <sheets>
    <sheet name="0. Dados" sheetId="9" r:id="rId1"/>
    <sheet name="1. Orçamentos" sheetId="1" r:id="rId2"/>
  </sheets>
  <externalReferences>
    <externalReference r:id="rId3"/>
  </externalReferences>
  <definedNames>
    <definedName name="BASEDECALCULO">[1]PREENCHER!$L$22:$M$22</definedName>
    <definedName name="CREACAU">[1]PREENCHER!$H$14:$I$14</definedName>
    <definedName name="ENCARGOS">[1]PREENCHER!$L$19:$M$19</definedName>
    <definedName name="ente">[1]PREENCHER!$H$5:$I$5</definedName>
    <definedName name="regime">[1]PREENCHER!$G$19:$H$19</definedName>
    <definedName name="_xlnm.Print_Titles" localSheetId="1">'1. Orçamentos'!$1:$8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1" i="1" l="1"/>
  <c r="K11" i="1"/>
  <c r="J12" i="1"/>
  <c r="I12" i="1"/>
  <c r="J13" i="1"/>
  <c r="I13" i="1"/>
  <c r="N13" i="1" l="1"/>
  <c r="R13" i="1" s="1"/>
  <c r="K13" i="1"/>
  <c r="L13" i="1" s="1"/>
  <c r="M13" i="1"/>
  <c r="N11" i="1"/>
  <c r="R11" i="1" s="1"/>
  <c r="M11" i="1"/>
  <c r="L11" i="1"/>
  <c r="N12" i="1"/>
  <c r="R12" i="1" s="1"/>
  <c r="M12" i="1"/>
  <c r="Q12" i="1" s="1"/>
  <c r="I11" i="1"/>
  <c r="K12" i="1"/>
  <c r="L12" i="1" s="1"/>
  <c r="O11" i="1" l="1"/>
  <c r="Q11" i="1"/>
  <c r="S11" i="1" s="1"/>
  <c r="O13" i="1"/>
  <c r="Q13" i="1"/>
  <c r="S13" i="1" s="1"/>
  <c r="S12" i="1"/>
  <c r="O12" i="1"/>
  <c r="J173" i="1" l="1"/>
  <c r="J172" i="1"/>
  <c r="J171" i="1"/>
  <c r="J165" i="1"/>
  <c r="J163" i="1"/>
  <c r="J160" i="1"/>
  <c r="J159" i="1"/>
  <c r="J157" i="1"/>
  <c r="J156" i="1"/>
  <c r="J155" i="1"/>
  <c r="J154" i="1"/>
  <c r="J153" i="1"/>
  <c r="J152" i="1"/>
  <c r="J151" i="1"/>
  <c r="J149" i="1"/>
  <c r="J148" i="1"/>
  <c r="J146" i="1"/>
  <c r="J145" i="1"/>
  <c r="J144" i="1"/>
  <c r="J143" i="1"/>
  <c r="J142" i="1"/>
  <c r="J141" i="1"/>
  <c r="J140" i="1"/>
  <c r="J138" i="1"/>
  <c r="J137" i="1"/>
  <c r="J135" i="1"/>
  <c r="J134" i="1"/>
  <c r="J133" i="1"/>
  <c r="J132" i="1"/>
  <c r="J131" i="1"/>
  <c r="J130" i="1"/>
  <c r="J129" i="1"/>
  <c r="J127" i="1"/>
  <c r="J126" i="1"/>
  <c r="J124" i="1"/>
  <c r="J123" i="1"/>
  <c r="J122" i="1"/>
  <c r="J121" i="1"/>
  <c r="J120" i="1"/>
  <c r="J119" i="1"/>
  <c r="J118" i="1"/>
  <c r="J116" i="1"/>
  <c r="J115" i="1"/>
  <c r="J114" i="1"/>
  <c r="J111" i="1"/>
  <c r="J110" i="1"/>
  <c r="J109" i="1"/>
  <c r="J108" i="1"/>
  <c r="J107" i="1"/>
  <c r="J106" i="1"/>
  <c r="J105" i="1"/>
  <c r="I173" i="1" l="1"/>
  <c r="K173" i="1"/>
  <c r="L173" i="1" s="1"/>
  <c r="I163" i="1"/>
  <c r="K163" i="1"/>
  <c r="I165" i="1"/>
  <c r="K165" i="1"/>
  <c r="L165" i="1" s="1"/>
  <c r="I171" i="1"/>
  <c r="K171" i="1"/>
  <c r="L171" i="1" s="1"/>
  <c r="I172" i="1"/>
  <c r="K172" i="1"/>
  <c r="L172" i="1" s="1"/>
  <c r="I151" i="1"/>
  <c r="K151" i="1"/>
  <c r="I152" i="1"/>
  <c r="K152" i="1"/>
  <c r="L152" i="1" s="1"/>
  <c r="I153" i="1"/>
  <c r="K153" i="1"/>
  <c r="L153" i="1" s="1"/>
  <c r="I154" i="1"/>
  <c r="K154" i="1"/>
  <c r="L154" i="1" s="1"/>
  <c r="I155" i="1"/>
  <c r="K155" i="1"/>
  <c r="L155" i="1" s="1"/>
  <c r="I156" i="1"/>
  <c r="K156" i="1"/>
  <c r="L156" i="1" s="1"/>
  <c r="I157" i="1"/>
  <c r="K157" i="1"/>
  <c r="L157" i="1" s="1"/>
  <c r="I159" i="1"/>
  <c r="K159" i="1"/>
  <c r="L159" i="1" s="1"/>
  <c r="I160" i="1"/>
  <c r="K160" i="1"/>
  <c r="L160" i="1" s="1"/>
  <c r="I140" i="1"/>
  <c r="K140" i="1"/>
  <c r="I141" i="1"/>
  <c r="K141" i="1"/>
  <c r="L141" i="1" s="1"/>
  <c r="I142" i="1"/>
  <c r="K142" i="1"/>
  <c r="L142" i="1" s="1"/>
  <c r="I143" i="1"/>
  <c r="K143" i="1"/>
  <c r="L143" i="1" s="1"/>
  <c r="I144" i="1"/>
  <c r="K144" i="1"/>
  <c r="L144" i="1" s="1"/>
  <c r="I145" i="1"/>
  <c r="K145" i="1"/>
  <c r="L145" i="1" s="1"/>
  <c r="I146" i="1"/>
  <c r="K146" i="1"/>
  <c r="L146" i="1" s="1"/>
  <c r="I148" i="1"/>
  <c r="K148" i="1"/>
  <c r="L148" i="1" s="1"/>
  <c r="I149" i="1"/>
  <c r="K149" i="1"/>
  <c r="I129" i="1"/>
  <c r="K129" i="1"/>
  <c r="I130" i="1"/>
  <c r="K130" i="1"/>
  <c r="L130" i="1" s="1"/>
  <c r="I131" i="1"/>
  <c r="K131" i="1"/>
  <c r="L131" i="1" s="1"/>
  <c r="I132" i="1"/>
  <c r="K132" i="1"/>
  <c r="L132" i="1" s="1"/>
  <c r="I133" i="1"/>
  <c r="K133" i="1"/>
  <c r="L133" i="1" s="1"/>
  <c r="I134" i="1"/>
  <c r="K134" i="1"/>
  <c r="L134" i="1" s="1"/>
  <c r="I135" i="1"/>
  <c r="K135" i="1"/>
  <c r="L135" i="1" s="1"/>
  <c r="I137" i="1"/>
  <c r="K137" i="1"/>
  <c r="L137" i="1" s="1"/>
  <c r="I138" i="1"/>
  <c r="K138" i="1"/>
  <c r="L138" i="1" s="1"/>
  <c r="I118" i="1"/>
  <c r="K118" i="1"/>
  <c r="I119" i="1"/>
  <c r="K119" i="1"/>
  <c r="L119" i="1" s="1"/>
  <c r="I120" i="1"/>
  <c r="K120" i="1"/>
  <c r="L120" i="1" s="1"/>
  <c r="I121" i="1"/>
  <c r="K121" i="1"/>
  <c r="L121" i="1" s="1"/>
  <c r="I122" i="1"/>
  <c r="K122" i="1"/>
  <c r="L122" i="1" s="1"/>
  <c r="I123" i="1"/>
  <c r="K123" i="1"/>
  <c r="L123" i="1" s="1"/>
  <c r="I124" i="1"/>
  <c r="K124" i="1"/>
  <c r="L124" i="1" s="1"/>
  <c r="I126" i="1"/>
  <c r="K126" i="1"/>
  <c r="L126" i="1" s="1"/>
  <c r="I127" i="1"/>
  <c r="K127" i="1"/>
  <c r="L127" i="1" s="1"/>
  <c r="I115" i="1"/>
  <c r="K115" i="1"/>
  <c r="L115" i="1" s="1"/>
  <c r="I116" i="1"/>
  <c r="K116" i="1"/>
  <c r="L116" i="1" s="1"/>
  <c r="I110" i="1"/>
  <c r="K110" i="1"/>
  <c r="L110" i="1" s="1"/>
  <c r="I111" i="1"/>
  <c r="K111" i="1"/>
  <c r="L111" i="1" s="1"/>
  <c r="I114" i="1"/>
  <c r="K114" i="1"/>
  <c r="L114" i="1" s="1"/>
  <c r="I105" i="1"/>
  <c r="K105" i="1"/>
  <c r="I106" i="1"/>
  <c r="K106" i="1"/>
  <c r="L106" i="1" s="1"/>
  <c r="I107" i="1"/>
  <c r="K107" i="1"/>
  <c r="L107" i="1" s="1"/>
  <c r="I108" i="1"/>
  <c r="K108" i="1"/>
  <c r="L108" i="1" s="1"/>
  <c r="I109" i="1"/>
  <c r="K109" i="1"/>
  <c r="L109" i="1" s="1"/>
  <c r="L149" i="1" l="1"/>
  <c r="L163" i="1"/>
  <c r="L151" i="1"/>
  <c r="L140" i="1"/>
  <c r="L129" i="1"/>
  <c r="L118" i="1"/>
  <c r="L105" i="1"/>
  <c r="J88" i="1" l="1"/>
  <c r="J87" i="1"/>
  <c r="J86" i="1"/>
  <c r="J103" i="1"/>
  <c r="I103" i="1" l="1"/>
  <c r="K103" i="1"/>
  <c r="L103" i="1" s="1"/>
  <c r="I86" i="1"/>
  <c r="K86" i="1"/>
  <c r="I87" i="1"/>
  <c r="K87" i="1"/>
  <c r="L87" i="1" s="1"/>
  <c r="I88" i="1"/>
  <c r="K88" i="1"/>
  <c r="L88" i="1" s="1"/>
  <c r="J82" i="1"/>
  <c r="J81" i="1"/>
  <c r="J80" i="1"/>
  <c r="J79" i="1"/>
  <c r="J78" i="1"/>
  <c r="J77" i="1"/>
  <c r="J76" i="1"/>
  <c r="J66" i="1"/>
  <c r="J63" i="1"/>
  <c r="J62" i="1"/>
  <c r="J61" i="1"/>
  <c r="J60" i="1"/>
  <c r="J59" i="1"/>
  <c r="J58" i="1"/>
  <c r="J55" i="1"/>
  <c r="J53" i="1"/>
  <c r="J52" i="1"/>
  <c r="J51" i="1"/>
  <c r="J50" i="1"/>
  <c r="J49" i="1"/>
  <c r="J48" i="1"/>
  <c r="J47" i="1"/>
  <c r="R183" i="1"/>
  <c r="R187" i="1"/>
  <c r="J57" i="1" l="1"/>
  <c r="L86" i="1"/>
  <c r="I76" i="1"/>
  <c r="K76" i="1"/>
  <c r="L76" i="1" s="1"/>
  <c r="I77" i="1"/>
  <c r="K77" i="1"/>
  <c r="L77" i="1" s="1"/>
  <c r="I78" i="1"/>
  <c r="K78" i="1"/>
  <c r="L78" i="1" s="1"/>
  <c r="I79" i="1"/>
  <c r="K79" i="1"/>
  <c r="L79" i="1" s="1"/>
  <c r="I80" i="1"/>
  <c r="K80" i="1"/>
  <c r="L80" i="1" s="1"/>
  <c r="I81" i="1"/>
  <c r="K81" i="1"/>
  <c r="L81" i="1" s="1"/>
  <c r="I82" i="1"/>
  <c r="K82" i="1"/>
  <c r="L82" i="1" s="1"/>
  <c r="I66" i="1"/>
  <c r="K66" i="1"/>
  <c r="K60" i="1"/>
  <c r="L60" i="1" s="1"/>
  <c r="K59" i="1"/>
  <c r="L59" i="1" s="1"/>
  <c r="K58" i="1"/>
  <c r="I59" i="1"/>
  <c r="I60" i="1"/>
  <c r="I61" i="1"/>
  <c r="K61" i="1"/>
  <c r="L61" i="1" s="1"/>
  <c r="I62" i="1"/>
  <c r="K62" i="1"/>
  <c r="L62" i="1" s="1"/>
  <c r="I63" i="1"/>
  <c r="K63" i="1"/>
  <c r="L63" i="1" s="1"/>
  <c r="I58" i="1"/>
  <c r="I47" i="1"/>
  <c r="K47" i="1"/>
  <c r="I48" i="1"/>
  <c r="K48" i="1"/>
  <c r="L48" i="1" s="1"/>
  <c r="I49" i="1"/>
  <c r="K49" i="1"/>
  <c r="L49" i="1" s="1"/>
  <c r="I50" i="1"/>
  <c r="K50" i="1"/>
  <c r="L50" i="1" s="1"/>
  <c r="I51" i="1"/>
  <c r="K51" i="1"/>
  <c r="L51" i="1" s="1"/>
  <c r="I52" i="1"/>
  <c r="K52" i="1"/>
  <c r="L52" i="1" s="1"/>
  <c r="I53" i="1"/>
  <c r="K53" i="1"/>
  <c r="L53" i="1" s="1"/>
  <c r="I55" i="1"/>
  <c r="K55" i="1"/>
  <c r="L55" i="1" s="1"/>
  <c r="K30" i="1"/>
  <c r="K29" i="1"/>
  <c r="L58" i="1" l="1"/>
  <c r="L57" i="1" s="1"/>
  <c r="K57" i="1"/>
  <c r="L66" i="1"/>
  <c r="L47" i="1"/>
  <c r="K31" i="1"/>
  <c r="K43" i="1"/>
  <c r="K44" i="1"/>
  <c r="K54" i="1" l="1"/>
  <c r="K18" i="1"/>
  <c r="K28" i="1"/>
  <c r="K27" i="1"/>
  <c r="K26" i="1"/>
  <c r="K25" i="1"/>
  <c r="K24" i="1"/>
  <c r="K23" i="1"/>
  <c r="K42" i="1"/>
  <c r="K41" i="1"/>
  <c r="K40" i="1"/>
  <c r="K39" i="1"/>
  <c r="K38" i="1"/>
  <c r="K37" i="1"/>
  <c r="K36" i="1"/>
  <c r="K35" i="1"/>
  <c r="J42" i="1"/>
  <c r="J36" i="1"/>
  <c r="J28" i="1"/>
  <c r="J24" i="1"/>
  <c r="J18" i="1"/>
  <c r="J37" i="1"/>
  <c r="J25" i="1"/>
  <c r="J19" i="1"/>
  <c r="K19" i="1"/>
  <c r="X4" i="1"/>
  <c r="W3" i="1"/>
  <c r="Q4" i="1"/>
  <c r="C4" i="1"/>
  <c r="C3" i="1"/>
  <c r="K16" i="1"/>
  <c r="J113" i="1" l="1"/>
  <c r="J136" i="1"/>
  <c r="J128" i="1" s="1"/>
  <c r="J125" i="1"/>
  <c r="J117" i="1" s="1"/>
  <c r="J168" i="1"/>
  <c r="J166" i="1"/>
  <c r="J164" i="1"/>
  <c r="J167" i="1"/>
  <c r="J176" i="1"/>
  <c r="J175" i="1" s="1"/>
  <c r="J112" i="1"/>
  <c r="J179" i="1"/>
  <c r="J178" i="1" s="1"/>
  <c r="J169" i="1"/>
  <c r="J170" i="1"/>
  <c r="J83" i="1"/>
  <c r="J92" i="1"/>
  <c r="J70" i="1"/>
  <c r="J75" i="1"/>
  <c r="J101" i="1"/>
  <c r="J72" i="1"/>
  <c r="J91" i="1"/>
  <c r="J69" i="1"/>
  <c r="J93" i="1"/>
  <c r="J71" i="1"/>
  <c r="J67" i="1"/>
  <c r="J89" i="1"/>
  <c r="J90" i="1"/>
  <c r="J73" i="1"/>
  <c r="K113" i="1"/>
  <c r="K147" i="1"/>
  <c r="K139" i="1" s="1"/>
  <c r="J102" i="1"/>
  <c r="J74" i="1"/>
  <c r="K158" i="1"/>
  <c r="K150" i="1" s="1"/>
  <c r="J94" i="1"/>
  <c r="K136" i="1"/>
  <c r="K128" i="1" s="1"/>
  <c r="K125" i="1"/>
  <c r="L125" i="1" s="1"/>
  <c r="L117" i="1" s="1"/>
  <c r="J100" i="1"/>
  <c r="J95" i="1"/>
  <c r="J99" i="1"/>
  <c r="J147" i="1"/>
  <c r="J139" i="1" s="1"/>
  <c r="J158" i="1"/>
  <c r="J150" i="1" s="1"/>
  <c r="I147" i="1"/>
  <c r="K101" i="1"/>
  <c r="J16" i="1"/>
  <c r="L16" i="1" s="1"/>
  <c r="K46" i="1"/>
  <c r="R188" i="1"/>
  <c r="J39" i="1"/>
  <c r="L39" i="1" s="1"/>
  <c r="J23" i="1"/>
  <c r="L23" i="1" s="1"/>
  <c r="J40" i="1"/>
  <c r="L40" i="1" s="1"/>
  <c r="J43" i="1"/>
  <c r="L43" i="1" s="1"/>
  <c r="I43" i="1"/>
  <c r="J26" i="1"/>
  <c r="L26" i="1" s="1"/>
  <c r="J44" i="1"/>
  <c r="L44" i="1" s="1"/>
  <c r="I44" i="1"/>
  <c r="J30" i="1"/>
  <c r="L30" i="1" s="1"/>
  <c r="I30" i="1"/>
  <c r="J29" i="1"/>
  <c r="L29" i="1" s="1"/>
  <c r="I29" i="1"/>
  <c r="J35" i="1"/>
  <c r="L35" i="1" s="1"/>
  <c r="J38" i="1"/>
  <c r="L38" i="1" s="1"/>
  <c r="K22" i="1"/>
  <c r="K15" i="1"/>
  <c r="I34" i="1"/>
  <c r="K34" i="1"/>
  <c r="K33" i="1" s="1"/>
  <c r="L28" i="1"/>
  <c r="J27" i="1"/>
  <c r="L27" i="1" s="1"/>
  <c r="L19" i="1"/>
  <c r="L37" i="1"/>
  <c r="L24" i="1"/>
  <c r="L18" i="1"/>
  <c r="L25" i="1"/>
  <c r="L36" i="1"/>
  <c r="L42" i="1"/>
  <c r="J34" i="1"/>
  <c r="I28" i="1"/>
  <c r="I36" i="1"/>
  <c r="I24" i="1"/>
  <c r="I37" i="1"/>
  <c r="I27" i="1"/>
  <c r="I18" i="1"/>
  <c r="I42" i="1"/>
  <c r="I25" i="1"/>
  <c r="I19" i="1"/>
  <c r="K17" i="1"/>
  <c r="J17" i="1"/>
  <c r="I158" i="1" l="1"/>
  <c r="L101" i="1"/>
  <c r="K117" i="1"/>
  <c r="I101" i="1"/>
  <c r="I125" i="1"/>
  <c r="J104" i="1"/>
  <c r="J98" i="1"/>
  <c r="K94" i="1"/>
  <c r="L94" i="1" s="1"/>
  <c r="I94" i="1"/>
  <c r="K74" i="1"/>
  <c r="L74" i="1" s="1"/>
  <c r="I74" i="1"/>
  <c r="K100" i="1"/>
  <c r="L100" i="1" s="1"/>
  <c r="I100" i="1"/>
  <c r="K90" i="1"/>
  <c r="L90" i="1" s="1"/>
  <c r="I90" i="1"/>
  <c r="I168" i="1"/>
  <c r="K168" i="1"/>
  <c r="L168" i="1" s="1"/>
  <c r="J162" i="1"/>
  <c r="K176" i="1"/>
  <c r="I176" i="1"/>
  <c r="J85" i="1"/>
  <c r="K83" i="1"/>
  <c r="L83" i="1" s="1"/>
  <c r="I83" i="1"/>
  <c r="K169" i="1"/>
  <c r="L169" i="1" s="1"/>
  <c r="I169" i="1"/>
  <c r="K71" i="1"/>
  <c r="L71" i="1" s="1"/>
  <c r="I71" i="1"/>
  <c r="I92" i="1"/>
  <c r="K92" i="1"/>
  <c r="L92" i="1" s="1"/>
  <c r="K91" i="1"/>
  <c r="L91" i="1" s="1"/>
  <c r="I91" i="1"/>
  <c r="I113" i="1"/>
  <c r="I72" i="1"/>
  <c r="K72" i="1"/>
  <c r="L72" i="1" s="1"/>
  <c r="I69" i="1"/>
  <c r="K69" i="1"/>
  <c r="L69" i="1" s="1"/>
  <c r="I89" i="1"/>
  <c r="K89" i="1"/>
  <c r="L89" i="1" s="1"/>
  <c r="K170" i="1"/>
  <c r="L170" i="1" s="1"/>
  <c r="I170" i="1"/>
  <c r="L113" i="1"/>
  <c r="K75" i="1"/>
  <c r="L75" i="1" s="1"/>
  <c r="I75" i="1"/>
  <c r="K93" i="1"/>
  <c r="L93" i="1" s="1"/>
  <c r="I93" i="1"/>
  <c r="K112" i="1"/>
  <c r="I112" i="1"/>
  <c r="K179" i="1"/>
  <c r="I179" i="1"/>
  <c r="I136" i="1"/>
  <c r="K70" i="1"/>
  <c r="L70" i="1" s="1"/>
  <c r="I70" i="1"/>
  <c r="K102" i="1"/>
  <c r="L102" i="1" s="1"/>
  <c r="I102" i="1"/>
  <c r="I67" i="1"/>
  <c r="K67" i="1"/>
  <c r="L67" i="1" s="1"/>
  <c r="K73" i="1"/>
  <c r="L73" i="1" s="1"/>
  <c r="I73" i="1"/>
  <c r="I167" i="1"/>
  <c r="K167" i="1"/>
  <c r="L167" i="1" s="1"/>
  <c r="K164" i="1"/>
  <c r="I164" i="1"/>
  <c r="I166" i="1"/>
  <c r="K166" i="1"/>
  <c r="L166" i="1" s="1"/>
  <c r="N99" i="1"/>
  <c r="R99" i="1" s="1"/>
  <c r="N42" i="1"/>
  <c r="R42" i="1" s="1"/>
  <c r="L147" i="1"/>
  <c r="L139" i="1" s="1"/>
  <c r="L136" i="1"/>
  <c r="L128" i="1" s="1"/>
  <c r="M95" i="1"/>
  <c r="M99" i="1"/>
  <c r="L158" i="1"/>
  <c r="L150" i="1" s="1"/>
  <c r="L17" i="1"/>
  <c r="I17" i="1"/>
  <c r="K99" i="1"/>
  <c r="I99" i="1"/>
  <c r="K95" i="1"/>
  <c r="I95" i="1"/>
  <c r="I16" i="1"/>
  <c r="K68" i="1"/>
  <c r="I38" i="1"/>
  <c r="I39" i="1"/>
  <c r="I35" i="1"/>
  <c r="I26" i="1"/>
  <c r="I23" i="1"/>
  <c r="I40" i="1"/>
  <c r="L34" i="1"/>
  <c r="N16" i="1"/>
  <c r="R16" i="1" s="1"/>
  <c r="N15" i="1"/>
  <c r="R15" i="1" s="1"/>
  <c r="N27" i="1"/>
  <c r="R27" i="1" s="1"/>
  <c r="N17" i="1"/>
  <c r="R17" i="1" s="1"/>
  <c r="M36" i="1"/>
  <c r="N35" i="1"/>
  <c r="R35" i="1" s="1"/>
  <c r="M38" i="1"/>
  <c r="N39" i="1"/>
  <c r="R39" i="1" s="1"/>
  <c r="N25" i="1"/>
  <c r="R25" i="1" s="1"/>
  <c r="N36" i="1"/>
  <c r="R36" i="1" s="1"/>
  <c r="M34" i="1"/>
  <c r="Q34" i="1" s="1"/>
  <c r="N40" i="1"/>
  <c r="R40" i="1" s="1"/>
  <c r="M39" i="1"/>
  <c r="M37" i="1"/>
  <c r="M42" i="1"/>
  <c r="M16" i="1"/>
  <c r="Q16" i="1" s="1"/>
  <c r="M19" i="1"/>
  <c r="Q19" i="1" s="1"/>
  <c r="M35" i="1"/>
  <c r="N28" i="1"/>
  <c r="R28" i="1" s="1"/>
  <c r="N19" i="1"/>
  <c r="R19" i="1" s="1"/>
  <c r="N18" i="1"/>
  <c r="R18" i="1" s="1"/>
  <c r="M26" i="1"/>
  <c r="N34" i="1"/>
  <c r="R34" i="1" s="1"/>
  <c r="M27" i="1" l="1"/>
  <c r="N23" i="1"/>
  <c r="R23" i="1" s="1"/>
  <c r="N37" i="1"/>
  <c r="R37" i="1" s="1"/>
  <c r="M17" i="1"/>
  <c r="M28" i="1"/>
  <c r="M18" i="1"/>
  <c r="Q18" i="1" s="1"/>
  <c r="S18" i="1" s="1"/>
  <c r="N41" i="1"/>
  <c r="R41" i="1" s="1"/>
  <c r="N26" i="1"/>
  <c r="R26" i="1" s="1"/>
  <c r="N24" i="1"/>
  <c r="R24" i="1" s="1"/>
  <c r="N68" i="1"/>
  <c r="R68" i="1" s="1"/>
  <c r="M23" i="1"/>
  <c r="Q23" i="1" s="1"/>
  <c r="M40" i="1"/>
  <c r="M25" i="1"/>
  <c r="Q25" i="1" s="1"/>
  <c r="S25" i="1" s="1"/>
  <c r="N38" i="1"/>
  <c r="R38" i="1" s="1"/>
  <c r="K65" i="1"/>
  <c r="K178" i="1"/>
  <c r="L179" i="1"/>
  <c r="L178" i="1" s="1"/>
  <c r="L112" i="1"/>
  <c r="L104" i="1" s="1"/>
  <c r="K104" i="1"/>
  <c r="K175" i="1"/>
  <c r="L176" i="1"/>
  <c r="L175" i="1" s="1"/>
  <c r="K162" i="1"/>
  <c r="L164" i="1"/>
  <c r="L162" i="1" s="1"/>
  <c r="O99" i="1"/>
  <c r="N172" i="1"/>
  <c r="R172" i="1" s="1"/>
  <c r="N148" i="1"/>
  <c r="R148" i="1" s="1"/>
  <c r="M163" i="1"/>
  <c r="M145" i="1"/>
  <c r="N152" i="1"/>
  <c r="R152" i="1" s="1"/>
  <c r="M154" i="1"/>
  <c r="M146" i="1"/>
  <c r="N156" i="1"/>
  <c r="R156" i="1" s="1"/>
  <c r="N134" i="1"/>
  <c r="R134" i="1" s="1"/>
  <c r="N160" i="1"/>
  <c r="R160" i="1" s="1"/>
  <c r="M131" i="1"/>
  <c r="N154" i="1"/>
  <c r="R154" i="1" s="1"/>
  <c r="N164" i="1"/>
  <c r="R164" i="1" s="1"/>
  <c r="M176" i="1"/>
  <c r="N105" i="1"/>
  <c r="R105" i="1" s="1"/>
  <c r="N118" i="1"/>
  <c r="R118" i="1" s="1"/>
  <c r="M120" i="1"/>
  <c r="M113" i="1"/>
  <c r="N110" i="1"/>
  <c r="R110" i="1" s="1"/>
  <c r="N123" i="1"/>
  <c r="R123" i="1" s="1"/>
  <c r="M125" i="1"/>
  <c r="M108" i="1"/>
  <c r="M89" i="1"/>
  <c r="N93" i="1"/>
  <c r="R93" i="1" s="1"/>
  <c r="N100" i="1"/>
  <c r="R100" i="1" s="1"/>
  <c r="N77" i="1"/>
  <c r="R77" i="1" s="1"/>
  <c r="M81" i="1"/>
  <c r="N73" i="1"/>
  <c r="R73" i="1" s="1"/>
  <c r="M71" i="1"/>
  <c r="N59" i="1"/>
  <c r="R59" i="1" s="1"/>
  <c r="M60" i="1"/>
  <c r="N102" i="1"/>
  <c r="R102" i="1" s="1"/>
  <c r="M74" i="1"/>
  <c r="N48" i="1"/>
  <c r="R48" i="1" s="1"/>
  <c r="M52" i="1"/>
  <c r="M49" i="1"/>
  <c r="N43" i="1"/>
  <c r="R43" i="1" s="1"/>
  <c r="N31" i="1"/>
  <c r="R31" i="1" s="1"/>
  <c r="M78" i="1"/>
  <c r="M90" i="1"/>
  <c r="N70" i="1"/>
  <c r="R70" i="1" s="1"/>
  <c r="N165" i="1"/>
  <c r="R165" i="1" s="1"/>
  <c r="N133" i="1"/>
  <c r="R133" i="1" s="1"/>
  <c r="N163" i="1"/>
  <c r="R163" i="1" s="1"/>
  <c r="M133" i="1"/>
  <c r="N138" i="1"/>
  <c r="R138" i="1" s="1"/>
  <c r="M156" i="1"/>
  <c r="M149" i="1"/>
  <c r="N145" i="1"/>
  <c r="R145" i="1" s="1"/>
  <c r="N155" i="1"/>
  <c r="R155" i="1" s="1"/>
  <c r="N143" i="1"/>
  <c r="R143" i="1" s="1"/>
  <c r="M138" i="1"/>
  <c r="M168" i="1"/>
  <c r="M179" i="1"/>
  <c r="N167" i="1"/>
  <c r="R167" i="1" s="1"/>
  <c r="M147" i="1"/>
  <c r="N107" i="1"/>
  <c r="R107" i="1" s="1"/>
  <c r="N120" i="1"/>
  <c r="R120" i="1" s="1"/>
  <c r="M122" i="1"/>
  <c r="M105" i="1"/>
  <c r="N113" i="1"/>
  <c r="R113" i="1" s="1"/>
  <c r="N125" i="1"/>
  <c r="R125" i="1" s="1"/>
  <c r="M127" i="1"/>
  <c r="M112" i="1"/>
  <c r="N94" i="1"/>
  <c r="R94" i="1" s="1"/>
  <c r="M100" i="1"/>
  <c r="M101" i="1"/>
  <c r="N58" i="1"/>
  <c r="R58" i="1" s="1"/>
  <c r="M67" i="1"/>
  <c r="N82" i="1"/>
  <c r="R82" i="1" s="1"/>
  <c r="M63" i="1"/>
  <c r="M58" i="1"/>
  <c r="N90" i="1"/>
  <c r="R90" i="1" s="1"/>
  <c r="N66" i="1"/>
  <c r="R66" i="1" s="1"/>
  <c r="N71" i="1"/>
  <c r="R71" i="1" s="1"/>
  <c r="N50" i="1"/>
  <c r="R50" i="1" s="1"/>
  <c r="N47" i="1"/>
  <c r="R47" i="1" s="1"/>
  <c r="M51" i="1"/>
  <c r="M29" i="1"/>
  <c r="N171" i="1"/>
  <c r="R171" i="1" s="1"/>
  <c r="N157" i="1"/>
  <c r="R157" i="1" s="1"/>
  <c r="M171" i="1"/>
  <c r="M135" i="1"/>
  <c r="N159" i="1"/>
  <c r="R159" i="1" s="1"/>
  <c r="M159" i="1"/>
  <c r="M130" i="1"/>
  <c r="N176" i="1"/>
  <c r="R176" i="1" s="1"/>
  <c r="R175" i="1" s="1"/>
  <c r="N142" i="1"/>
  <c r="R142" i="1" s="1"/>
  <c r="M151" i="1"/>
  <c r="N141" i="1"/>
  <c r="R141" i="1" s="1"/>
  <c r="N137" i="1"/>
  <c r="R137" i="1" s="1"/>
  <c r="M170" i="1"/>
  <c r="N147" i="1"/>
  <c r="R147" i="1" s="1"/>
  <c r="N109" i="1"/>
  <c r="R109" i="1" s="1"/>
  <c r="N122" i="1"/>
  <c r="R122" i="1" s="1"/>
  <c r="M124" i="1"/>
  <c r="M107" i="1"/>
  <c r="N115" i="1"/>
  <c r="R115" i="1" s="1"/>
  <c r="N127" i="1"/>
  <c r="R127" i="1" s="1"/>
  <c r="M115" i="1"/>
  <c r="M88" i="1"/>
  <c r="M94" i="1"/>
  <c r="M86" i="1"/>
  <c r="M87" i="1"/>
  <c r="N83" i="1"/>
  <c r="R83" i="1" s="1"/>
  <c r="M62" i="1"/>
  <c r="M70" i="1"/>
  <c r="N78" i="1"/>
  <c r="R78" i="1" s="1"/>
  <c r="N62" i="1"/>
  <c r="R62" i="1" s="1"/>
  <c r="N60" i="1"/>
  <c r="R60" i="1" s="1"/>
  <c r="M76" i="1"/>
  <c r="N75" i="1"/>
  <c r="R75" i="1" s="1"/>
  <c r="N52" i="1"/>
  <c r="R52" i="1" s="1"/>
  <c r="N49" i="1"/>
  <c r="R49" i="1" s="1"/>
  <c r="M53" i="1"/>
  <c r="N29" i="1"/>
  <c r="R29" i="1" s="1"/>
  <c r="M30" i="1"/>
  <c r="M48" i="1"/>
  <c r="N173" i="1"/>
  <c r="R173" i="1" s="1"/>
  <c r="M173" i="1"/>
  <c r="M153" i="1"/>
  <c r="N129" i="1"/>
  <c r="R129" i="1" s="1"/>
  <c r="M166" i="1"/>
  <c r="M140" i="1"/>
  <c r="M132" i="1"/>
  <c r="M129" i="1"/>
  <c r="N169" i="1"/>
  <c r="R169" i="1" s="1"/>
  <c r="M155" i="1"/>
  <c r="N170" i="1"/>
  <c r="R170" i="1" s="1"/>
  <c r="N151" i="1"/>
  <c r="R151" i="1" s="1"/>
  <c r="M169" i="1"/>
  <c r="N158" i="1"/>
  <c r="R158" i="1" s="1"/>
  <c r="N95" i="1"/>
  <c r="R95" i="1" s="1"/>
  <c r="M158" i="1"/>
  <c r="N111" i="1"/>
  <c r="R111" i="1" s="1"/>
  <c r="N124" i="1"/>
  <c r="R124" i="1" s="1"/>
  <c r="M126" i="1"/>
  <c r="M109" i="1"/>
  <c r="N112" i="1"/>
  <c r="R112" i="1" s="1"/>
  <c r="M119" i="1"/>
  <c r="M110" i="1"/>
  <c r="N101" i="1"/>
  <c r="R101" i="1" s="1"/>
  <c r="N88" i="1"/>
  <c r="R88" i="1" s="1"/>
  <c r="N92" i="1"/>
  <c r="R92" i="1" s="1"/>
  <c r="N87" i="1"/>
  <c r="R87" i="1" s="1"/>
  <c r="N76" i="1"/>
  <c r="R76" i="1" s="1"/>
  <c r="N74" i="1"/>
  <c r="R74" i="1" s="1"/>
  <c r="N80" i="1"/>
  <c r="R80" i="1" s="1"/>
  <c r="M72" i="1"/>
  <c r="M75" i="1"/>
  <c r="N67" i="1"/>
  <c r="R67" i="1" s="1"/>
  <c r="M80" i="1"/>
  <c r="N89" i="1"/>
  <c r="R89" i="1" s="1"/>
  <c r="N55" i="1"/>
  <c r="R55" i="1" s="1"/>
  <c r="N51" i="1"/>
  <c r="R51" i="1" s="1"/>
  <c r="M55" i="1"/>
  <c r="N44" i="1"/>
  <c r="R44" i="1" s="1"/>
  <c r="M79" i="1"/>
  <c r="N53" i="1"/>
  <c r="R53" i="1" s="1"/>
  <c r="N30" i="1"/>
  <c r="R30" i="1" s="1"/>
  <c r="N144" i="1"/>
  <c r="R144" i="1" s="1"/>
  <c r="M165" i="1"/>
  <c r="M157" i="1"/>
  <c r="N149" i="1"/>
  <c r="R149" i="1" s="1"/>
  <c r="M172" i="1"/>
  <c r="M142" i="1"/>
  <c r="M134" i="1"/>
  <c r="N132" i="1"/>
  <c r="R132" i="1" s="1"/>
  <c r="M167" i="1"/>
  <c r="M160" i="1"/>
  <c r="N146" i="1"/>
  <c r="R146" i="1" s="1"/>
  <c r="M148" i="1"/>
  <c r="N166" i="1"/>
  <c r="R166" i="1" s="1"/>
  <c r="N136" i="1"/>
  <c r="R136" i="1" s="1"/>
  <c r="M136" i="1"/>
  <c r="N114" i="1"/>
  <c r="R114" i="1" s="1"/>
  <c r="N126" i="1"/>
  <c r="R126" i="1" s="1"/>
  <c r="M116" i="1"/>
  <c r="N106" i="1"/>
  <c r="R106" i="1" s="1"/>
  <c r="N119" i="1"/>
  <c r="R119" i="1" s="1"/>
  <c r="M121" i="1"/>
  <c r="M114" i="1"/>
  <c r="N86" i="1"/>
  <c r="R86" i="1" s="1"/>
  <c r="N103" i="1"/>
  <c r="R103" i="1" s="1"/>
  <c r="M93" i="1"/>
  <c r="M102" i="1"/>
  <c r="N61" i="1"/>
  <c r="R61" i="1" s="1"/>
  <c r="N79" i="1"/>
  <c r="R79" i="1" s="1"/>
  <c r="M59" i="1"/>
  <c r="M73" i="1"/>
  <c r="M66" i="1"/>
  <c r="M43" i="1"/>
  <c r="N168" i="1"/>
  <c r="R168" i="1" s="1"/>
  <c r="N135" i="1"/>
  <c r="R135" i="1" s="1"/>
  <c r="M141" i="1"/>
  <c r="N131" i="1"/>
  <c r="R131" i="1" s="1"/>
  <c r="M152" i="1"/>
  <c r="M144" i="1"/>
  <c r="M137" i="1"/>
  <c r="N153" i="1"/>
  <c r="R153" i="1" s="1"/>
  <c r="N140" i="1"/>
  <c r="R140" i="1" s="1"/>
  <c r="M143" i="1"/>
  <c r="N130" i="1"/>
  <c r="R130" i="1" s="1"/>
  <c r="N179" i="1"/>
  <c r="R179" i="1" s="1"/>
  <c r="R178" i="1" s="1"/>
  <c r="M164" i="1"/>
  <c r="N72" i="1"/>
  <c r="R72" i="1" s="1"/>
  <c r="N116" i="1"/>
  <c r="R116" i="1" s="1"/>
  <c r="M118" i="1"/>
  <c r="M111" i="1"/>
  <c r="N108" i="1"/>
  <c r="R108" i="1" s="1"/>
  <c r="N121" i="1"/>
  <c r="R121" i="1" s="1"/>
  <c r="M123" i="1"/>
  <c r="M106" i="1"/>
  <c r="M103" i="1"/>
  <c r="M91" i="1"/>
  <c r="M92" i="1"/>
  <c r="N91" i="1"/>
  <c r="R91" i="1" s="1"/>
  <c r="M77" i="1"/>
  <c r="M69" i="1"/>
  <c r="M82" i="1"/>
  <c r="N81" i="1"/>
  <c r="R81" i="1" s="1"/>
  <c r="M83" i="1"/>
  <c r="N63" i="1"/>
  <c r="R63" i="1" s="1"/>
  <c r="M61" i="1"/>
  <c r="N69" i="1"/>
  <c r="R69" i="1" s="1"/>
  <c r="M50" i="1"/>
  <c r="M47" i="1"/>
  <c r="N54" i="1"/>
  <c r="R54" i="1" s="1"/>
  <c r="M44" i="1"/>
  <c r="M24" i="1"/>
  <c r="Q24" i="1" s="1"/>
  <c r="S24" i="1" s="1"/>
  <c r="Q99" i="1"/>
  <c r="Q95" i="1"/>
  <c r="L95" i="1"/>
  <c r="L85" i="1" s="1"/>
  <c r="K85" i="1"/>
  <c r="K98" i="1"/>
  <c r="L99" i="1"/>
  <c r="L98" i="1" s="1"/>
  <c r="I10" i="1"/>
  <c r="K10" i="1"/>
  <c r="N10" i="1"/>
  <c r="R10" i="1" s="1"/>
  <c r="S16" i="1"/>
  <c r="O23" i="1"/>
  <c r="O34" i="1"/>
  <c r="O25" i="1"/>
  <c r="Q37" i="1"/>
  <c r="O37" i="1"/>
  <c r="S23" i="1"/>
  <c r="O38" i="1"/>
  <c r="Q38" i="1"/>
  <c r="S38" i="1" s="1"/>
  <c r="Q40" i="1"/>
  <c r="S40" i="1" s="1"/>
  <c r="O40" i="1"/>
  <c r="O16" i="1"/>
  <c r="O39" i="1"/>
  <c r="Q39" i="1"/>
  <c r="S39" i="1" s="1"/>
  <c r="O42" i="1"/>
  <c r="Q42" i="1"/>
  <c r="S42" i="1" s="1"/>
  <c r="S19" i="1"/>
  <c r="Q36" i="1"/>
  <c r="S36" i="1" s="1"/>
  <c r="O36" i="1"/>
  <c r="O26" i="1"/>
  <c r="Q26" i="1"/>
  <c r="O19" i="1"/>
  <c r="O17" i="1"/>
  <c r="Q17" i="1"/>
  <c r="S17" i="1" s="1"/>
  <c r="S34" i="1"/>
  <c r="O27" i="1"/>
  <c r="Q27" i="1"/>
  <c r="S27" i="1" s="1"/>
  <c r="K14" i="1"/>
  <c r="O35" i="1"/>
  <c r="Q35" i="1"/>
  <c r="S35" i="1" s="1"/>
  <c r="O18" i="1"/>
  <c r="O28" i="1"/>
  <c r="Q28" i="1"/>
  <c r="S28" i="1" s="1"/>
  <c r="S95" i="1" l="1"/>
  <c r="R98" i="1"/>
  <c r="R150" i="1"/>
  <c r="R33" i="1"/>
  <c r="O95" i="1"/>
  <c r="R139" i="1"/>
  <c r="R104" i="1"/>
  <c r="R128" i="1"/>
  <c r="R65" i="1"/>
  <c r="R57" i="1"/>
  <c r="R162" i="1"/>
  <c r="R22" i="1"/>
  <c r="R85" i="1"/>
  <c r="S37" i="1"/>
  <c r="R46" i="1"/>
  <c r="R117" i="1"/>
  <c r="S99" i="1"/>
  <c r="O24" i="1"/>
  <c r="O83" i="1"/>
  <c r="Q83" i="1"/>
  <c r="S83" i="1" s="1"/>
  <c r="Q92" i="1"/>
  <c r="S92" i="1" s="1"/>
  <c r="O92" i="1"/>
  <c r="O144" i="1"/>
  <c r="Q144" i="1"/>
  <c r="S144" i="1" s="1"/>
  <c r="O43" i="1"/>
  <c r="Q43" i="1"/>
  <c r="S43" i="1" s="1"/>
  <c r="Q102" i="1"/>
  <c r="S102" i="1" s="1"/>
  <c r="O102" i="1"/>
  <c r="O165" i="1"/>
  <c r="Q165" i="1"/>
  <c r="S165" i="1" s="1"/>
  <c r="Q55" i="1"/>
  <c r="S55" i="1" s="1"/>
  <c r="O55" i="1"/>
  <c r="Q75" i="1"/>
  <c r="S75" i="1" s="1"/>
  <c r="O75" i="1"/>
  <c r="Q109" i="1"/>
  <c r="S109" i="1" s="1"/>
  <c r="O109" i="1"/>
  <c r="Q129" i="1"/>
  <c r="O129" i="1"/>
  <c r="Q173" i="1"/>
  <c r="S173" i="1" s="1"/>
  <c r="O173" i="1"/>
  <c r="O94" i="1"/>
  <c r="Q94" i="1"/>
  <c r="S94" i="1" s="1"/>
  <c r="Q124" i="1"/>
  <c r="S124" i="1" s="1"/>
  <c r="O124" i="1"/>
  <c r="O51" i="1"/>
  <c r="Q51" i="1"/>
  <c r="S51" i="1" s="1"/>
  <c r="O58" i="1"/>
  <c r="Q58" i="1"/>
  <c r="O100" i="1"/>
  <c r="Q100" i="1"/>
  <c r="S100" i="1" s="1"/>
  <c r="Q105" i="1"/>
  <c r="O105" i="1"/>
  <c r="O179" i="1"/>
  <c r="Q179" i="1"/>
  <c r="Q178" i="1" s="1"/>
  <c r="Q149" i="1"/>
  <c r="S149" i="1" s="1"/>
  <c r="O149" i="1"/>
  <c r="O49" i="1"/>
  <c r="Q49" i="1"/>
  <c r="S49" i="1" s="1"/>
  <c r="O113" i="1"/>
  <c r="Q113" i="1"/>
  <c r="S113" i="1" s="1"/>
  <c r="O154" i="1"/>
  <c r="Q154" i="1"/>
  <c r="S154" i="1" s="1"/>
  <c r="Q47" i="1"/>
  <c r="O47" i="1"/>
  <c r="Q91" i="1"/>
  <c r="S91" i="1" s="1"/>
  <c r="O91" i="1"/>
  <c r="O111" i="1"/>
  <c r="Q111" i="1"/>
  <c r="S111" i="1" s="1"/>
  <c r="Q152" i="1"/>
  <c r="S152" i="1" s="1"/>
  <c r="O152" i="1"/>
  <c r="Q66" i="1"/>
  <c r="O66" i="1"/>
  <c r="Q93" i="1"/>
  <c r="S93" i="1" s="1"/>
  <c r="O93" i="1"/>
  <c r="Q134" i="1"/>
  <c r="S134" i="1" s="1"/>
  <c r="O134" i="1"/>
  <c r="Q72" i="1"/>
  <c r="S72" i="1" s="1"/>
  <c r="O72" i="1"/>
  <c r="O126" i="1"/>
  <c r="Q126" i="1"/>
  <c r="S126" i="1" s="1"/>
  <c r="O169" i="1"/>
  <c r="Q169" i="1"/>
  <c r="S169" i="1" s="1"/>
  <c r="Q132" i="1"/>
  <c r="S132" i="1" s="1"/>
  <c r="O132" i="1"/>
  <c r="Q70" i="1"/>
  <c r="S70" i="1" s="1"/>
  <c r="O70" i="1"/>
  <c r="Q88" i="1"/>
  <c r="S88" i="1" s="1"/>
  <c r="O88" i="1"/>
  <c r="O151" i="1"/>
  <c r="Q151" i="1"/>
  <c r="Q135" i="1"/>
  <c r="S135" i="1" s="1"/>
  <c r="O135" i="1"/>
  <c r="Q63" i="1"/>
  <c r="S63" i="1" s="1"/>
  <c r="O63" i="1"/>
  <c r="Q122" i="1"/>
  <c r="S122" i="1" s="1"/>
  <c r="O122" i="1"/>
  <c r="Q168" i="1"/>
  <c r="S168" i="1" s="1"/>
  <c r="O168" i="1"/>
  <c r="O156" i="1"/>
  <c r="Q156" i="1"/>
  <c r="S156" i="1" s="1"/>
  <c r="Q52" i="1"/>
  <c r="S52" i="1" s="1"/>
  <c r="O52" i="1"/>
  <c r="O71" i="1"/>
  <c r="Q71" i="1"/>
  <c r="S71" i="1" s="1"/>
  <c r="Q89" i="1"/>
  <c r="S89" i="1" s="1"/>
  <c r="O89" i="1"/>
  <c r="Q120" i="1"/>
  <c r="S120" i="1" s="1"/>
  <c r="O120" i="1"/>
  <c r="Q131" i="1"/>
  <c r="S131" i="1" s="1"/>
  <c r="O131" i="1"/>
  <c r="Q50" i="1"/>
  <c r="S50" i="1" s="1"/>
  <c r="O50" i="1"/>
  <c r="O82" i="1"/>
  <c r="Q82" i="1"/>
  <c r="S82" i="1" s="1"/>
  <c r="Q103" i="1"/>
  <c r="S103" i="1" s="1"/>
  <c r="O103" i="1"/>
  <c r="Q118" i="1"/>
  <c r="O118" i="1"/>
  <c r="O143" i="1"/>
  <c r="Q143" i="1"/>
  <c r="S143" i="1" s="1"/>
  <c r="Q73" i="1"/>
  <c r="S73" i="1" s="1"/>
  <c r="O73" i="1"/>
  <c r="O116" i="1"/>
  <c r="Q116" i="1"/>
  <c r="S116" i="1" s="1"/>
  <c r="Q148" i="1"/>
  <c r="S148" i="1" s="1"/>
  <c r="O148" i="1"/>
  <c r="Q142" i="1"/>
  <c r="S142" i="1" s="1"/>
  <c r="O142" i="1"/>
  <c r="Q140" i="1"/>
  <c r="O140" i="1"/>
  <c r="Q48" i="1"/>
  <c r="S48" i="1" s="1"/>
  <c r="O48" i="1"/>
  <c r="Q62" i="1"/>
  <c r="S62" i="1" s="1"/>
  <c r="O62" i="1"/>
  <c r="O115" i="1"/>
  <c r="Q115" i="1"/>
  <c r="S115" i="1" s="1"/>
  <c r="Q171" i="1"/>
  <c r="S171" i="1" s="1"/>
  <c r="O171" i="1"/>
  <c r="O112" i="1"/>
  <c r="Q112" i="1"/>
  <c r="S112" i="1" s="1"/>
  <c r="O138" i="1"/>
  <c r="Q138" i="1"/>
  <c r="S138" i="1" s="1"/>
  <c r="O90" i="1"/>
  <c r="Q90" i="1"/>
  <c r="S90" i="1" s="1"/>
  <c r="O108" i="1"/>
  <c r="Q108" i="1"/>
  <c r="S108" i="1" s="1"/>
  <c r="Q145" i="1"/>
  <c r="S145" i="1" s="1"/>
  <c r="O145" i="1"/>
  <c r="Q69" i="1"/>
  <c r="S69" i="1" s="1"/>
  <c r="O69" i="1"/>
  <c r="O106" i="1"/>
  <c r="Q106" i="1"/>
  <c r="S106" i="1" s="1"/>
  <c r="Q141" i="1"/>
  <c r="S141" i="1" s="1"/>
  <c r="O141" i="1"/>
  <c r="Q59" i="1"/>
  <c r="S59" i="1" s="1"/>
  <c r="O59" i="1"/>
  <c r="Q172" i="1"/>
  <c r="S172" i="1" s="1"/>
  <c r="O172" i="1"/>
  <c r="O110" i="1"/>
  <c r="Q110" i="1"/>
  <c r="S110" i="1" s="1"/>
  <c r="Q166" i="1"/>
  <c r="S166" i="1" s="1"/>
  <c r="O166" i="1"/>
  <c r="Q30" i="1"/>
  <c r="S30" i="1" s="1"/>
  <c r="O30" i="1"/>
  <c r="Q76" i="1"/>
  <c r="S76" i="1" s="1"/>
  <c r="O76" i="1"/>
  <c r="O67" i="1"/>
  <c r="Q67" i="1"/>
  <c r="S67" i="1" s="1"/>
  <c r="O127" i="1"/>
  <c r="Q127" i="1"/>
  <c r="S127" i="1" s="1"/>
  <c r="Q133" i="1"/>
  <c r="S133" i="1" s="1"/>
  <c r="O133" i="1"/>
  <c r="Q78" i="1"/>
  <c r="S78" i="1" s="1"/>
  <c r="O78" i="1"/>
  <c r="Q74" i="1"/>
  <c r="S74" i="1" s="1"/>
  <c r="O74" i="1"/>
  <c r="Q81" i="1"/>
  <c r="S81" i="1" s="1"/>
  <c r="O81" i="1"/>
  <c r="Q125" i="1"/>
  <c r="S125" i="1" s="1"/>
  <c r="O125" i="1"/>
  <c r="Q163" i="1"/>
  <c r="O163" i="1"/>
  <c r="Q61" i="1"/>
  <c r="S61" i="1" s="1"/>
  <c r="O61" i="1"/>
  <c r="Q77" i="1"/>
  <c r="S77" i="1" s="1"/>
  <c r="O77" i="1"/>
  <c r="Q123" i="1"/>
  <c r="S123" i="1" s="1"/>
  <c r="O123" i="1"/>
  <c r="O114" i="1"/>
  <c r="Q114" i="1"/>
  <c r="S114" i="1" s="1"/>
  <c r="Q160" i="1"/>
  <c r="S160" i="1" s="1"/>
  <c r="O160" i="1"/>
  <c r="O79" i="1"/>
  <c r="Q79" i="1"/>
  <c r="S79" i="1" s="1"/>
  <c r="Q80" i="1"/>
  <c r="S80" i="1" s="1"/>
  <c r="O80" i="1"/>
  <c r="Q119" i="1"/>
  <c r="S119" i="1" s="1"/>
  <c r="O119" i="1"/>
  <c r="Q158" i="1"/>
  <c r="S158" i="1" s="1"/>
  <c r="O158" i="1"/>
  <c r="Q155" i="1"/>
  <c r="S155" i="1" s="1"/>
  <c r="O155" i="1"/>
  <c r="Q87" i="1"/>
  <c r="S87" i="1" s="1"/>
  <c r="O87" i="1"/>
  <c r="O170" i="1"/>
  <c r="Q170" i="1"/>
  <c r="S170" i="1" s="1"/>
  <c r="O130" i="1"/>
  <c r="Q130" i="1"/>
  <c r="S130" i="1" s="1"/>
  <c r="Q147" i="1"/>
  <c r="S147" i="1" s="1"/>
  <c r="O147" i="1"/>
  <c r="Q176" i="1"/>
  <c r="Q175" i="1" s="1"/>
  <c r="O176" i="1"/>
  <c r="Q44" i="1"/>
  <c r="S44" i="1" s="1"/>
  <c r="O44" i="1"/>
  <c r="O164" i="1"/>
  <c r="Q164" i="1"/>
  <c r="S164" i="1" s="1"/>
  <c r="O137" i="1"/>
  <c r="Q137" i="1"/>
  <c r="S137" i="1" s="1"/>
  <c r="Q121" i="1"/>
  <c r="S121" i="1" s="1"/>
  <c r="O121" i="1"/>
  <c r="O136" i="1"/>
  <c r="Q136" i="1"/>
  <c r="S136" i="1" s="1"/>
  <c r="Q167" i="1"/>
  <c r="S167" i="1" s="1"/>
  <c r="O167" i="1"/>
  <c r="O157" i="1"/>
  <c r="Q157" i="1"/>
  <c r="S157" i="1" s="1"/>
  <c r="O153" i="1"/>
  <c r="Q153" i="1"/>
  <c r="S153" i="1" s="1"/>
  <c r="Q53" i="1"/>
  <c r="S53" i="1" s="1"/>
  <c r="O53" i="1"/>
  <c r="Q86" i="1"/>
  <c r="O86" i="1"/>
  <c r="O107" i="1"/>
  <c r="Q107" i="1"/>
  <c r="S107" i="1" s="1"/>
  <c r="O159" i="1"/>
  <c r="Q159" i="1"/>
  <c r="S159" i="1" s="1"/>
  <c r="Q29" i="1"/>
  <c r="S29" i="1" s="1"/>
  <c r="O29" i="1"/>
  <c r="Q101" i="1"/>
  <c r="S101" i="1" s="1"/>
  <c r="O101" i="1"/>
  <c r="Q60" i="1"/>
  <c r="S60" i="1" s="1"/>
  <c r="O60" i="1"/>
  <c r="Q146" i="1"/>
  <c r="S146" i="1" s="1"/>
  <c r="O146" i="1"/>
  <c r="J68" i="1"/>
  <c r="J65" i="1" s="1"/>
  <c r="M68" i="1"/>
  <c r="I68" i="1"/>
  <c r="J54" i="1"/>
  <c r="I54" i="1"/>
  <c r="M54" i="1"/>
  <c r="I31" i="1"/>
  <c r="J31" i="1"/>
  <c r="M31" i="1"/>
  <c r="J15" i="1"/>
  <c r="L15" i="1" s="1"/>
  <c r="M15" i="1"/>
  <c r="I15" i="1"/>
  <c r="J10" i="1"/>
  <c r="L10" i="1" s="1"/>
  <c r="M10" i="1"/>
  <c r="K9" i="1"/>
  <c r="M14" i="1"/>
  <c r="Q14" i="1" s="1"/>
  <c r="J14" i="1"/>
  <c r="S26" i="1"/>
  <c r="I14" i="1"/>
  <c r="N14" i="1"/>
  <c r="R14" i="1" s="1"/>
  <c r="R9" i="1" s="1"/>
  <c r="Q85" i="1" l="1"/>
  <c r="S98" i="1"/>
  <c r="Q139" i="1"/>
  <c r="Q104" i="1"/>
  <c r="Q98" i="1"/>
  <c r="Q117" i="1"/>
  <c r="Q162" i="1"/>
  <c r="Q128" i="1"/>
  <c r="Q150" i="1"/>
  <c r="Q57" i="1"/>
  <c r="R181" i="1"/>
  <c r="S86" i="1"/>
  <c r="S47" i="1"/>
  <c r="S66" i="1"/>
  <c r="S176" i="1"/>
  <c r="S175" i="1" s="1"/>
  <c r="S151" i="1"/>
  <c r="S150" i="1" s="1"/>
  <c r="S179" i="1"/>
  <c r="S58" i="1"/>
  <c r="S57" i="1" s="1"/>
  <c r="S163" i="1"/>
  <c r="S162" i="1" s="1"/>
  <c r="S105" i="1"/>
  <c r="S104" i="1" s="1"/>
  <c r="S140" i="1"/>
  <c r="S139" i="1" s="1"/>
  <c r="S118" i="1"/>
  <c r="S117" i="1" s="1"/>
  <c r="S129" i="1"/>
  <c r="S128" i="1" s="1"/>
  <c r="K181" i="1"/>
  <c r="O68" i="1"/>
  <c r="Q68" i="1"/>
  <c r="Q65" i="1" s="1"/>
  <c r="L68" i="1"/>
  <c r="L65" i="1" s="1"/>
  <c r="Q54" i="1"/>
  <c r="Q46" i="1" s="1"/>
  <c r="O54" i="1"/>
  <c r="J46" i="1"/>
  <c r="L54" i="1"/>
  <c r="L46" i="1" s="1"/>
  <c r="Q15" i="1"/>
  <c r="S15" i="1" s="1"/>
  <c r="O15" i="1"/>
  <c r="Q31" i="1"/>
  <c r="Q22" i="1" s="1"/>
  <c r="O31" i="1"/>
  <c r="L31" i="1"/>
  <c r="L22" i="1" s="1"/>
  <c r="J22" i="1"/>
  <c r="J41" i="1"/>
  <c r="J33" i="1" s="1"/>
  <c r="I41" i="1"/>
  <c r="M41" i="1"/>
  <c r="O10" i="1"/>
  <c r="Q10" i="1"/>
  <c r="L14" i="1"/>
  <c r="L9" i="1" s="1"/>
  <c r="J9" i="1"/>
  <c r="S14" i="1"/>
  <c r="O14" i="1"/>
  <c r="Q9" i="1" l="1"/>
  <c r="S85" i="1"/>
  <c r="S178" i="1"/>
  <c r="S65" i="1"/>
  <c r="S10" i="1"/>
  <c r="S68" i="1"/>
  <c r="S54" i="1"/>
  <c r="S46" i="1" s="1"/>
  <c r="J181" i="1"/>
  <c r="O41" i="1"/>
  <c r="Q41" i="1"/>
  <c r="Q33" i="1" s="1"/>
  <c r="Q181" i="1" s="1"/>
  <c r="L41" i="1"/>
  <c r="S31" i="1"/>
  <c r="S22" i="1" s="1"/>
  <c r="S9" i="1" l="1"/>
  <c r="L33" i="1"/>
  <c r="S41" i="1"/>
  <c r="S33" i="1" s="1"/>
  <c r="S181" i="1" l="1"/>
  <c r="L181" i="1"/>
</calcChain>
</file>

<file path=xl/sharedStrings.xml><?xml version="1.0" encoding="utf-8"?>
<sst xmlns="http://schemas.openxmlformats.org/spreadsheetml/2006/main" count="800" uniqueCount="309">
  <si>
    <t>ORÇAMENTO SINTÉTICO DE OBRA</t>
  </si>
  <si>
    <t>ITEM</t>
  </si>
  <si>
    <t>CÓDIGO</t>
  </si>
  <si>
    <t>DESCRIÇÃO</t>
  </si>
  <si>
    <t>QUANT.</t>
  </si>
  <si>
    <t>PREÇO UNITÁRIO EXCLUSO BDI (R$)</t>
  </si>
  <si>
    <t>PREÇO UNITÁRIO INCLUSO BDI (R$)</t>
  </si>
  <si>
    <t>MATERIAL</t>
  </si>
  <si>
    <t>MÃO DE OBRA</t>
  </si>
  <si>
    <t>TOTAL</t>
  </si>
  <si>
    <t>1.1</t>
  </si>
  <si>
    <t>2.1</t>
  </si>
  <si>
    <t>2.2</t>
  </si>
  <si>
    <t>2.3</t>
  </si>
  <si>
    <t>3.1</t>
  </si>
  <si>
    <t>3.2</t>
  </si>
  <si>
    <t>4.1</t>
  </si>
  <si>
    <t>5.1</t>
  </si>
  <si>
    <t>5.2</t>
  </si>
  <si>
    <t>7.1</t>
  </si>
  <si>
    <t>8.1</t>
  </si>
  <si>
    <t>Profissional:</t>
  </si>
  <si>
    <t xml:space="preserve">OBRA: </t>
  </si>
  <si>
    <t>LOCAL:</t>
  </si>
  <si>
    <t>TOTAL:</t>
  </si>
  <si>
    <t>1.2</t>
  </si>
  <si>
    <t>1.3</t>
  </si>
  <si>
    <t>1.4</t>
  </si>
  <si>
    <t>1.5</t>
  </si>
  <si>
    <t>1.6</t>
  </si>
  <si>
    <t>4.2</t>
  </si>
  <si>
    <t>1.7</t>
  </si>
  <si>
    <t>2.4</t>
  </si>
  <si>
    <t>5.4</t>
  </si>
  <si>
    <t>5.5</t>
  </si>
  <si>
    <t>CONCRETO MAGRO PARA LASTRO, TRAÇO 1:4,5:4,5 (EM MASSA SECA DE CIMENTO/ AREIA MÉDIA/ BRITA 1) - PREPARO MECÂNICO COM BETONEIRA 400 L. AF_05/2021</t>
  </si>
  <si>
    <t>KG</t>
  </si>
  <si>
    <t>M3XKM</t>
  </si>
  <si>
    <t>UN</t>
  </si>
  <si>
    <t>M2</t>
  </si>
  <si>
    <t>H</t>
  </si>
  <si>
    <t>ENGENHEIRO CIVIL PLENO COM ENCARGOS COMPLEMENTARES</t>
  </si>
  <si>
    <t>M3</t>
  </si>
  <si>
    <t>M</t>
  </si>
  <si>
    <t>FABRICAÇÃO, MONTAGEM E DESMONTAGEM DE FÔRMA PARA CORTINA DE CONTENÇÃO, EM CHAPA DE MADEIRA COMPENSADA PLASTIFICADA, E = 18 MM, 10 UTILIZAÇÕES. AF_07/2019</t>
  </si>
  <si>
    <t>ARMAÇÃO DE CORTINA DE CONTENÇÃO EM CONCRETO ARMADO, COM AÇO CA-50 DE 8 MM - MONTAGEM. AF_07/2019</t>
  </si>
  <si>
    <t>ARMAÇÃO DE CORTINA DE CONTENÇÃO EM CONCRETO ARMADO, COM AÇO CA-50 DE 10 MM - MONTAGEM. AF_07/2019</t>
  </si>
  <si>
    <t>ARMAÇÃO DE CORTINA DE CONTENÇÃO EM CONCRETO ARMADO, COM AÇO CA-50 DE 12,5 MM - MONTAGEM. AF_07/2019</t>
  </si>
  <si>
    <t>CONCRETAGEM DE CORTINA DE CONTENÇÃO, ATRAVÉS DE BOMBA   LANÇAMENTO, ADENSAMENTO E ACABAMENTO. AF_07/2019</t>
  </si>
  <si>
    <t>ESPALHAMENTO DE MATERIAL COM TRATOR DE ESTEIRAS. AF_11/2019</t>
  </si>
  <si>
    <t>CARGA, MANOBRA E DESCARGA DE SOLOS E MATERIAIS GRANULARES EM CAMINHÃO BASCULANTE 6 M³ - CARGA COM PÁ CARREGADEIRA (CAÇAMBA DE 1,7 A 2,8 M³ / 128 HP) E DESCARGA LIVRE (UNIDADE: M3). AF_07/2020</t>
  </si>
  <si>
    <t>CERCA COM MOURÕES DE MADEIRA, 7,5X7,5 CM, ESPAÇAMENTO DE 2,5 M, ALTURA LIVRE DE 2 M, CRAVADOS 0,5 M, COM 4 FIOS DE ARAME FARPADO Nº 14 CLASSE 250 - FORNECIMENTO E INSTALAÇÃO. AF_05/2020</t>
  </si>
  <si>
    <t>ESCORAMENTO DE VALA, TIPO DESCONTÍNUO, COM PROFUNDIDADE DE 1,5 M A 3,0 M, LARGURA MENOR QUE 1,5 M. AF_08/2020</t>
  </si>
  <si>
    <t>ESCORAMENTO DE VALA, TIPO CONTÍNUO COM PERFIL METÁLICO "U", COM PROFUNDIDADE DE 1,5 A 3,0 M, LARGURA MAIOR OU IGUAL 1,5 M E MENOR QUE 2,5 M. AF_08/2020</t>
  </si>
  <si>
    <t>ESCORAMENTO DE VALA, TIPO CONTÍNUO COM PERFIL METÁLICO "U", COM PROFUNDIDADE DE 3,0 A 4,5 M, LARGURA MENOR QUE 1,5 M. AF_08/2020</t>
  </si>
  <si>
    <t>ESCAVAÇÃO MECANIZADA DE VALA COM PROF. MAIOR QUE 1,5 M ATÉ 3,0 M (MÉDIA MONTANTE E JUSANTE/UMA COMPOSIÇÃO POR TRECHO),COM ESCAVADEIRA (1,2 M3),LARG. DE 1,5 M A 2,5 M, EM SOLO DE 1A CATEGORIA, LOCAIS COM BAIXO NÍVEL DE INTERFERÊNCIA. AF_02/2021</t>
  </si>
  <si>
    <t>ESCAVAÇÃO MECANIZADA DE VALA COM PROF. MAIOR QUE 1,5 M ATÉ 3,0 M (MÉDIA MONTANTE E JUSANTE/UMA COMPOSIÇÃO POR TRECHO), ESCAVADEIRA (0,8 M3), LARGURA ATÉ 1,5 M, EM SOLO DE 1A CATEGORIA, EM LOCAIS COM ALTO NÍVEL DE INTERFERÊNCIA. AF_02/2021</t>
  </si>
  <si>
    <t>ESCAVAÇÃO MECANIZADA DE VALA COM PROF. ATÉ 1,5 M (MÉDIA MONTANTE E JUSANTE/UMA COMPOSIÇÃO POR TRECHO), RETROESCAV. (0,26 M3), LARG. DE 0,8 M A 1,5 M, EM SOLO DE 1A CATEGORIA, EM LOCAIS COM ALTO NÍVEL DE INTERFERÊNCIA. AF_02/2021</t>
  </si>
  <si>
    <t>TUBO DE PVC PARA REDE COLETORA DE ESGOTO DE PAREDE MACIÇA, DN 150 MM, JUNTA ELÁSTICA  - FORNECIMENTO E ASSENTAMENTO. AF_01/2021</t>
  </si>
  <si>
    <t>TUBO DE PVC PARA REDE COLETORA DE ESGOTO DE PAREDE MACIÇA, DN 200 MM, JUNTA ELÁSTICA - FORNECIMENTO E ASSENTAMENTO. AF_01/2021</t>
  </si>
  <si>
    <t>MESTRE DE OBRAS COM ENCARGOS COMPLEMENTARES</t>
  </si>
  <si>
    <t>TOPOGRAFO COM ENCARGOS COMPLEMENTARES</t>
  </si>
  <si>
    <t>NIPLE, EM FERRO GALVANIZADO, DN 80 (3"), CONEXÃO ROSQUEADA, INSTALADO EM PRUMADAS - FORNECIMENTO E INSTALAÇÃO. AF_10/2020</t>
  </si>
  <si>
    <t>LUVA DE REDUÇÃO, EM FERRO GALVANIZADO, 3" X 2 1/2", CONEXÃO ROSQUEADA, INSTALADO EM REDE DE ALIMENTAÇÃO PARA HIDRANTE - FORNECIMENTO E INSTALAÇÃO. AF_10/2020</t>
  </si>
  <si>
    <t>REATERRO MECANIZADO DE VALA COM ESCAVADEIRA HIDRÁULICA (CAPACIDADE DA CAÇAMBA: 0,8 M³ / POTÊNCIA: 111 HP), LARGURA ATÉ 1,5 M, PROFUNDIDADE DE 1,5 A 3,0 M, COM SOLO DE 1ª CATEGORIA EM LOCAIS COM BAIXO NÍVEL DE INTERFERÊNCIA. AF_04/2016</t>
  </si>
  <si>
    <t>REATERRO MECANIZADO DE VALA COM RETROESCAVADEIRA (CAPACIDADE DA CAÇAMBA DA RETRO: 0,26 M³ / POTÊNCIA: 88 HP), LARGURA DE 0,8 A 1,5 M, PROFUNDIDADE DE 1,5 A 3,0 M, COM SOLO (SEM SUBSTITUIÇÃO) DE 1ª CATEGORIA EM LOCAIS COM ALTO NÍVEL DE INTERFERÊNCIA. AF_04/2016</t>
  </si>
  <si>
    <t>TRANSPORTE COM CAMINHÃO BASCULANTE DE 10 M³, EM VIA URBANA EM REVESTIMENTO PRIMÁRIO (UNIDADE: M3XKM). AF_07/2020</t>
  </si>
  <si>
    <t>CONCRETO FCK = 30MPA, TRAÇO 1:2,1:2,5 (EM MASSA SECA DE CIMENTO/ AREIA MÉDIA/ BRITA 1) - PREPARO MECÂNICO COM BETONEIRA 600 L. AF_05/2021</t>
  </si>
  <si>
    <t>EXECUÇÃO E COMPACTAÇÃO DE BASE E OU SUB BASE PARA PAVIMENTAÇÃO DE BRITA GRADUADA SIMPLES - EXCLUSIVE CARGA E TRANSPORTE. AF_11/2019</t>
  </si>
  <si>
    <t>LASTRO DE CONCRETO MAGRO, APLICADO EM BLOCOS DE COROAMENTO OU SAPATAS, ESPESSURA DE 5 CM. AF_08/2017</t>
  </si>
  <si>
    <t>CONCRETAGEM DE RADIER, PISO DE CONCRETO OU LAJE SOBRE SOLO, FCK 30 MPA - LANÇAMENTO, ADENSAMENTO E ACABAMENTO. AF_09/2021</t>
  </si>
  <si>
    <t>LIMPEZA MECANIZADA DE CAMADA VEGETAL, VEGETAÇÃO E PEQUENAS ÁRVORES (DIÂMETRO DE TRONCO MENOR QUE 0,20 M), COM TRATOR DE ESTEIRAS.AF_05/2018</t>
  </si>
  <si>
    <t>LOCAÇÃO DE REDE DE ÁGUA OU ESGOTO. AF_10/2018</t>
  </si>
  <si>
    <t>GUARDA-CORPO DE AÇO GALVANIZADO DE 1,10M DE ALTURA, MONTANTES TUBULARES DE 1.1/2 ESPAÇADOS DE 1,20M, TRAVESSA SUPERIOR DE 2, GRADIL FORMADO POR BARRAS CHATAS EM FERRO DE 32X4,8MM, FIXADO COM CHUMBADOR MECÂNICO. AF_04/2019_P</t>
  </si>
  <si>
    <t xml:space="preserve">M     </t>
  </si>
  <si>
    <t xml:space="preserve">M3    </t>
  </si>
  <si>
    <t>NOME</t>
  </si>
  <si>
    <t>ENDEREÇO</t>
  </si>
  <si>
    <t>REF SINAPI</t>
  </si>
  <si>
    <t>AV. INDEPENDÊNCIA, 800, CENTRO</t>
  </si>
  <si>
    <t>SINAPI</t>
  </si>
  <si>
    <t>Composição</t>
  </si>
  <si>
    <t>A</t>
  </si>
  <si>
    <t>Cotação</t>
  </si>
  <si>
    <t>Referência SINAPI</t>
  </si>
  <si>
    <t>Luciano Libório Baptista Orsi</t>
  </si>
  <si>
    <t>440.349.200-25</t>
  </si>
  <si>
    <t>RESPONSÁVEL TÉCNICO</t>
  </si>
  <si>
    <t>PROFISSÃO</t>
  </si>
  <si>
    <t>CREA/CAU</t>
  </si>
  <si>
    <t>Engenheiro Civil</t>
  </si>
  <si>
    <t>Arquiteto</t>
  </si>
  <si>
    <t>PREFEITO</t>
  </si>
  <si>
    <t>CPF PREFEITO</t>
  </si>
  <si>
    <t xml:space="preserve"> </t>
  </si>
  <si>
    <t>BDI 1 (%)</t>
  </si>
  <si>
    <t>BDI 2 (%)</t>
  </si>
  <si>
    <t>FONTE</t>
  </si>
  <si>
    <t>UNID</t>
  </si>
  <si>
    <t>PREÇO TOTAL (R$)</t>
  </si>
  <si>
    <t>BDI</t>
  </si>
  <si>
    <t>BDI 1</t>
  </si>
  <si>
    <t>BDI 2</t>
  </si>
  <si>
    <t>Campo Bom,</t>
  </si>
  <si>
    <t>PREENCHER APENAS ITENS EM VERDE, TANTO CLARO COMO ESCURO</t>
  </si>
  <si>
    <t>NO ORÇAMENTO, O TOTAL GERAL DA OBRA NÃO É ATUALIZADO, PRECISA MARCAR QUAIS OS CAMPOS DEVEM SER SOMADOS</t>
  </si>
  <si>
    <t>AO ADICIONAR LINHAS, CUIDAR PARA COPIAR A FORMATAÇÃO E FÓRMULAS DOS EXISTENTES</t>
  </si>
  <si>
    <t>TAMBÉM PRECISA CUIDAR OS SOMATÓRIOS POR ITEM (1, 2, 3), POIS CONFORME ALTERA O NÚMERO DE LINHAS, PRECISA SER ADEQUADO A SOMA</t>
  </si>
  <si>
    <t>PREÇO TOTAL EXCLUSO BDI (R$)</t>
  </si>
  <si>
    <t>SERVIÇOS INICIAIS</t>
  </si>
  <si>
    <t>PLACA DE OBRA EM AÇO GALVANIZADO COM 6M2 (PMCB)</t>
  </si>
  <si>
    <t>LOTEAMENTO VIDA NOVA</t>
  </si>
  <si>
    <t>ENTRADA PROVISORIA DE ENERGIA ELETRICA AEREA TRIFASICA 40A EM POSTE MADEIRA</t>
  </si>
  <si>
    <t>ALUGUEL CONTAINER/ESCRIT/WC C/1 VASO/1 LAV/1 MIC/4 CHUV LARG          =2,20M COMPR=6,20M ALT=2,50M CHAPA ACO NERV TRAPEZ FORROC/            ISOL TERMO-ACUST CHASSIS REFORC PISO COMPENS NAVAL INCL INST          ELETR/HIDRO-SANIT EXCL TRANSP/CARGA/DESCARGA</t>
  </si>
  <si>
    <t>SINALIZAÇÃO COM FITA FIXADA NA ESTRUTURA. AF_11/2017</t>
  </si>
  <si>
    <t>SICRO3</t>
  </si>
  <si>
    <t>Transporte com caminhão carroceria de 5 t - rodovia em leito natural</t>
  </si>
  <si>
    <t>Transporte com caminhão carroceria de 15 t - rodovia pavimentada</t>
  </si>
  <si>
    <t>tkm</t>
  </si>
  <si>
    <t>MOVIMENTAÇÃO DE TERRA</t>
  </si>
  <si>
    <t>REDE PLUVIAL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</si>
  <si>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</si>
  <si>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</si>
  <si>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</si>
  <si>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</si>
  <si>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</si>
  <si>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</si>
  <si>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</si>
  <si>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</si>
  <si>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</si>
  <si>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COMPOSIÇÃO</t>
  </si>
  <si>
    <t xml:space="preserve">LASTRO DE VALA COM PREPARO DE FUNDO, LARGURA MENOR QUE 1,5 M, COM CAMADA DE BRITA, LANÇAMENTO MECANIZADO, EM LOCAL COM NÍVEL BAIXO DE INTERFERÊNCIA. 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</si>
  <si>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</si>
  <si>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</si>
  <si>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</si>
  <si>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</si>
  <si>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</si>
  <si>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</si>
  <si>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</si>
  <si>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</si>
  <si>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</si>
  <si>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</si>
  <si>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</si>
  <si>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REDE DE ABASTECIMENTO</t>
  </si>
  <si>
    <t>LASTRO DE VALA COM PREPARO DE FUNDO, LARGURA MENOR QUE 1,5 M, COM CAMADA DE AREIA, LANÇAMENTO MANUAL, EM LOCAL COM NÍVEL BAIXO DE INTERFERÊNCIA. AF_06/2016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</si>
  <si>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</si>
  <si>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</si>
  <si>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</si>
  <si>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</si>
  <si>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</si>
  <si>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</si>
  <si>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</si>
  <si>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</si>
  <si>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</si>
  <si>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REDE DE ESGOTO CLOACAL</t>
  </si>
  <si>
    <t>ETE</t>
  </si>
  <si>
    <t>2.4.1</t>
  </si>
  <si>
    <t>2.4.2</t>
  </si>
  <si>
    <t>2.4.3</t>
  </si>
  <si>
    <t>2.4.4</t>
  </si>
  <si>
    <t>2.4.5</t>
  </si>
  <si>
    <t>2.4.6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</si>
  <si>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</si>
  <si>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</si>
  <si>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</si>
  <si>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</si>
  <si>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</si>
  <si>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</si>
  <si>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</si>
  <si>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</si>
  <si>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</si>
  <si>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</si>
  <si>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</si>
  <si>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</si>
  <si>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</si>
  <si>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</si>
  <si>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</si>
  <si>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</si>
  <si>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TUBO PVC PBA, JEI DN 75MM - FORNECIMENTO E INSTALAÇÃO</t>
  </si>
  <si>
    <t>CAP FERRO DÚCTIL DN 75mm - LINHA KLIKSO - FORNECIMENTO E INSTALAÇÃO</t>
  </si>
  <si>
    <t xml:space="preserve"> TE FERRO DUCTIL DN 75mm - LINHA KLIKSO - FORNECIMENTO E INSTALAÇÃO</t>
  </si>
  <si>
    <t>CURVA 90 DN 75mm - LINHA KLIKSO - FORNECIMENTO E INSTALAÇÃO</t>
  </si>
  <si>
    <t>CURVA 22 DN 75mm - LINHA KLIKSO - FORNECIMENTO E INSTALAÇÃO</t>
  </si>
  <si>
    <t>LUVA DE CORRER K4K50 - LINHA KLIKSO - FORNECIMENTO E INSTALAÇÃO</t>
  </si>
  <si>
    <t>REGISTRO EURO 20 - TIPO 24 DN 75mm - FORNECIMENTO E INSTALAÇÃO</t>
  </si>
  <si>
    <t>RAMAL DE ENTRADA</t>
  </si>
  <si>
    <t>N</t>
  </si>
  <si>
    <t>CAIXA EM ANEL DE CONCRETO PRÉ-MOLDADO, DIÂMETRO DN60X155, FORNECIMENTO E INSTALAÇÃO</t>
  </si>
  <si>
    <t>REDE SEPARADORA ABSOLUTA - ESGOTO SANITÁRIO</t>
  </si>
  <si>
    <t>4.3</t>
  </si>
  <si>
    <t>4.4</t>
  </si>
  <si>
    <t>4.5</t>
  </si>
  <si>
    <t>4.6</t>
  </si>
  <si>
    <t>4.7</t>
  </si>
  <si>
    <t>4.8</t>
  </si>
  <si>
    <t>4.9</t>
  </si>
  <si>
    <t>4.10</t>
  </si>
  <si>
    <t>DISSIPADOR DE ENERGIA - DEB 02 - AREIA, BRITA E PEDRA DE MÃO COMERCIAIS</t>
  </si>
  <si>
    <t xml:space="preserve">(COMPOSIÇÃO REPRESENTATIVA) POÇO DE VISITA CIRCULAR PARA ESGOTO, EM CONCRETO PRÉ-MOLDADO, DIÂMETRO INTERNO = 1,0 M, PROFUNDIDADE ATÉ 1,50 M, INCLUINDO TAMPÃO </t>
  </si>
  <si>
    <t>(COMPOSIÇÃO REPRESENTATIVA) POÇO DE VISITA CIRCULAR PARA ESGOTO, EM CONCRETO PRÉ-MOLDADO, DIÂMETRO INTERNO = 1,0 M, PROFUNDIDADE DE 1,50 A 2,00 M, INCLUINDO TAMPÃO DE FERRO FUNDIDO, DIÂMETRO DE 60 CM. AF_04/2018</t>
  </si>
  <si>
    <t xml:space="preserve">(COMPOSIÇÃO REPRESENTATIVA) POÇO DE VISITA CIRCULAR PARA ESGOTO, EM CONCRETO PRÉ-MOLDADO, DIÂMETRO INTERNO = 1,0 M, PROFUNDIDADE DE 2,00 A 2,50 M, INCLUINDO </t>
  </si>
  <si>
    <t xml:space="preserve">(COMPOSIÇÃO REPRESENTATIVA) POÇO DE VISITA CIRCULAR PARA ESGOTO, EM CONCRETO PRÉ-MOLDADO, DIÂMETRO INTERNO = 1,0 M, PROFUNDIDADE DE 3,00 A 3,50 M, INCLUINDO TAMPÃO DE FERRO FUNDIDO, DIÂMETRO DE 60 CM. AF_04/2018 </t>
  </si>
  <si>
    <t>POÇO NÃO VISITÁVEL - CONEXÕES, MATERIAIS E MÃO DE OBRA</t>
  </si>
  <si>
    <t>ETE- ESTAÇÃO DE TRATAMENTO DE EFLUENTES</t>
  </si>
  <si>
    <t>ETE - ESTAÇÃO DE TRATAMENTO DE EFLUENTES</t>
  </si>
  <si>
    <t>5.1.1</t>
  </si>
  <si>
    <t>5.1.2</t>
  </si>
  <si>
    <t>5.1.3</t>
  </si>
  <si>
    <t>5.1.4</t>
  </si>
  <si>
    <t>5.1.5</t>
  </si>
  <si>
    <t>FUNDO DAS CAIXAS DE PASSAGEM</t>
  </si>
  <si>
    <t>PLACA DE CONCRETO, GRADIL, PLACAS CEGAS E PORTÃO - PADRÃO CORSAN - FORNECIMENTO E INSTALAÇÃO</t>
  </si>
  <si>
    <t>PINTURA ESMALTE FOSCO, DUAS DEMAOS, SOBRE SUPERFICIE METALICA, INCLUSO UMA DEMAO DE FUNDO ANTICORROSIVO. UTILIZACAO DE REVOLVER ( AR-COMPRIMIDO).</t>
  </si>
  <si>
    <t>TANQUES SÉPTICOS, DIÂMETRO INTERNO DE 3M E ALTURA DE 3,30M</t>
  </si>
  <si>
    <t>FILTRO ANAERÓBIO CIRCULAR, EM CONCRETO PRÉ-MOLDADO, DIÂMETRO INTERNO = 3,00M, ALTURA INTERNA DE 3,30M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</si>
  <si>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</si>
  <si>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</si>
  <si>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</si>
  <si>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</si>
  <si>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</si>
  <si>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</si>
  <si>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</si>
  <si>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</si>
  <si>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</si>
  <si>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</si>
  <si>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</si>
  <si>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5.2.12</t>
  </si>
  <si>
    <t>CAIXA DE GRADEAMENTO</t>
  </si>
  <si>
    <t>GRADEAMENTO METÁLICO - FORNECIMENTO E INSTALAÇÃO</t>
  </si>
  <si>
    <t>5.3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</si>
  <si>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</si>
  <si>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</si>
  <si>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</si>
  <si>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</si>
  <si>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</si>
  <si>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</si>
  <si>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</si>
  <si>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</si>
  <si>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</si>
  <si>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</si>
  <si>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CAIXA DE AREIA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</si>
  <si>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</si>
  <si>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</si>
  <si>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</si>
  <si>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</si>
  <si>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</si>
  <si>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</si>
  <si>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</si>
  <si>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</si>
  <si>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</si>
  <si>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</si>
  <si>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CÂMARA DE CONTATO</t>
  </si>
  <si>
    <t>5.5.1</t>
  </si>
  <si>
    <t>5.5.2</t>
  </si>
  <si>
    <t>5.5.3</t>
  </si>
  <si>
    <t>5.5.4</t>
  </si>
  <si>
    <t>5.5.5</t>
  </si>
  <si>
    <t>5.5.6</t>
  </si>
  <si>
    <t>5.5.7</t>
  </si>
  <si>
    <t>5.5.8</t>
  </si>
  <si>
    <t>5.5.9</t>
  </si>
  <si>
    <t>5.5.10</t>
  </si>
  <si>
    <t>CAIXA DE PASSAGEM 1</t>
  </si>
  <si>
    <t>5.6</t>
  </si>
  <si>
    <t>5.6.1</t>
  </si>
  <si>
    <t>5.6.2</t>
  </si>
  <si>
    <t>5.6.3</t>
  </si>
  <si>
    <t>5.6.4</t>
  </si>
  <si>
    <t>5.6.5</t>
  </si>
  <si>
    <t>5.6.6</t>
  </si>
  <si>
    <t>5.6.7</t>
  </si>
  <si>
    <t>5.6.8</t>
  </si>
  <si>
    <t>5.6.9</t>
  </si>
  <si>
    <t>5.6.10</t>
  </si>
  <si>
    <t>CAIXA DE PASSAGEM 2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</si>
  <si>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</si>
  <si>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</si>
  <si>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</si>
  <si>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</si>
  <si>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</si>
  <si>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</si>
  <si>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</si>
  <si>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</si>
  <si>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</si>
  <si>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</si>
  <si>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</si>
  <si>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DISSIPADOR DE ENERGIA - DEB06 - AREIA, BRITA E PEDRA DE MÃO COMERCIAIS</t>
  </si>
  <si>
    <t>TUBO DE CONCRETO DN 1200mm - FORNECIMENTO E INSTALAÇÃO</t>
  </si>
  <si>
    <t>TUBOS DE CONCRETO PONTA E BOLSA, CLASSE PA-2-DIÂMETRO 300MM - FORNECIMENTO E INSTALAÇÃO</t>
  </si>
  <si>
    <t>TUBO DE CONCRETO ARMADO, CLASSE PA-2, PONTA E BOLSA, DIÂMETRO 400MM - FORNECIMENTO E INSTALAÇÃO</t>
  </si>
  <si>
    <t>TUBO DE CONCRETO ARMADO, CLASSE PA-2, PONTA E BOLSA, DIÂMETRO 500MM - FORNECIMENTO E INSTALAÇÃO</t>
  </si>
  <si>
    <t>TUBO DE CONCRETO ARMADO, CLASSE PA-2, PONTA E BOLSA, DIÂMETRO 600MM - FORNECIMENTO E INSTALAÇÃO</t>
  </si>
  <si>
    <t>TUBO DE CONCRETO ARMADO, CLASSE PA-2, PONTA E BOLSA, DIÂMETRO 800MM - FORNECIMENTO E INSTALAÇÃO</t>
  </si>
  <si>
    <t>BOCA DE LOBO COMBINADA - CHAPÉU E GRELHA SIMPLES - BLC02 - AREIA E BRITA COMERCIAIS</t>
  </si>
  <si>
    <t>CHAMINÉ DOS POÇOS DE VIDA - CPV01 - AREIA E BRITA COMERCIAIS</t>
  </si>
  <si>
    <t>CHAMINÉ DOS POÇOS DE VIDA - CPV02 - AREIA E BRITA COMERCIAIS</t>
  </si>
  <si>
    <t>HIDRANTE</t>
  </si>
  <si>
    <t>HIDRANTE DE COLUNA COMPLETO, EM FERRO FUNDIDO, DN = 75MM, COM REGISTRO, CUNHA DE BORRACHA, CURVA DESSIMÉTRICA, EXTREMIDADE E TAMPAS (INCLUI KIT FIXAÇÃO)</t>
  </si>
  <si>
    <t>CAPINA E LIMPEZA MANUAL DE TERRENO</t>
  </si>
  <si>
    <t>m2</t>
  </si>
  <si>
    <t>mês</t>
  </si>
  <si>
    <t>VÁLVULAS DE REDUÇÃO DE PRESSÃO</t>
  </si>
  <si>
    <t>LIMPEZA DE OBRA</t>
  </si>
  <si>
    <t>ENCARGOS SOCIAIS DESONERADOS: 84,67%(HORA)   46,90%(MÊS)</t>
  </si>
  <si>
    <t>Fabrício Deives Kummer</t>
  </si>
  <si>
    <t>ARMAÇÃO DE LAJE DE ESTRUTURA CONVENCIONAL DE CONCRETO ARMADO UTILIZANDO AÇO CA-50 DE 8,0 MM - MONTAGEM. AF_06/2022</t>
  </si>
  <si>
    <t>1.8</t>
  </si>
  <si>
    <t>1.9</t>
  </si>
  <si>
    <t>1.10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</si>
</sst>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5" formatCode="_-&quot;R$&quot;* #,##0.00_-;\-&quot;R$&quot;* #,##0.00_-;_-&quot;R$&quot;* &quot;-&quot;??_-;_-@_-"/>
    <numFmt numFmtId="166" formatCode="_(* #,##0.00_);_(* \(#,##0.00\);_(* &quot;-&quot;??_);_(@_)"/>
    <numFmt numFmtId="167" formatCode="_(&quot;R$ &quot;* #,##0.00_);_(&quot;R$ &quot;* \(#,##0.00\);_(&quot;R$ &quot;* &quot;-&quot;??_);_(@_)"/>
    <numFmt numFmtId="173" formatCode="[$-F800]dddd\,\ mmmm\ dd\,\ yyyy"/>
    <numFmt numFmtId="174" formatCode="&quot;PMCB&quot;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Arial"/>
      <family val="2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499984740745262"/>
        <bgColor indexed="41"/>
      </patternFill>
    </fill>
    <fill>
      <patternFill patternType="solid">
        <fgColor theme="6" tint="-0.499984740745262"/>
        <bgColor indexed="31"/>
      </patternFill>
    </fill>
    <fill>
      <patternFill patternType="solid">
        <fgColor theme="0" tint="-0.499984740745262"/>
        <bgColor indexed="31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11" fillId="0" borderId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1" fillId="0" borderId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3" applyBorder="1"/>
    <xf numFmtId="0" fontId="6" fillId="0" borderId="0" xfId="3" applyFont="1" applyBorder="1" applyAlignment="1">
      <alignment horizontal="center" wrapText="1"/>
    </xf>
    <xf numFmtId="165" fontId="6" fillId="0" borderId="0" xfId="3" applyNumberFormat="1" applyFont="1" applyBorder="1" applyAlignment="1">
      <alignment horizontal="center" wrapText="1"/>
    </xf>
    <xf numFmtId="4" fontId="7" fillId="3" borderId="10" xfId="3" applyNumberFormat="1" applyFont="1" applyFill="1" applyBorder="1" applyAlignment="1">
      <alignment horizontal="center" vertical="center" wrapText="1"/>
    </xf>
    <xf numFmtId="165" fontId="7" fillId="3" borderId="10" xfId="3" applyNumberFormat="1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4" fontId="4" fillId="0" borderId="0" xfId="3" applyNumberFormat="1" applyFont="1" applyFill="1" applyBorder="1" applyAlignment="1">
      <alignment vertical="center" wrapText="1"/>
    </xf>
    <xf numFmtId="4" fontId="5" fillId="0" borderId="0" xfId="3" applyNumberFormat="1" applyFont="1" applyFill="1" applyBorder="1" applyAlignment="1">
      <alignment horizontal="center" vertical="center" wrapText="1"/>
    </xf>
    <xf numFmtId="4" fontId="7" fillId="0" borderId="0" xfId="3" applyNumberFormat="1" applyFont="1" applyFill="1" applyBorder="1" applyAlignment="1">
      <alignment horizontal="center" vertical="center" wrapText="1"/>
    </xf>
    <xf numFmtId="165" fontId="5" fillId="0" borderId="0" xfId="3" applyNumberFormat="1" applyFont="1" applyFill="1" applyBorder="1" applyAlignment="1">
      <alignment horizontal="center" vertical="center" wrapText="1"/>
    </xf>
    <xf numFmtId="165" fontId="5" fillId="0" borderId="12" xfId="3" applyNumberFormat="1" applyFont="1" applyFill="1" applyBorder="1" applyAlignment="1">
      <alignment horizontal="center" vertical="center" wrapText="1"/>
    </xf>
    <xf numFmtId="0" fontId="7" fillId="5" borderId="10" xfId="3" applyFont="1" applyFill="1" applyBorder="1" applyAlignment="1">
      <alignment horizontal="center" vertical="center" wrapText="1"/>
    </xf>
    <xf numFmtId="44" fontId="7" fillId="5" borderId="10" xfId="3" applyNumberFormat="1" applyFont="1" applyFill="1" applyBorder="1" applyAlignment="1">
      <alignment horizontal="center" vertical="center" wrapText="1"/>
    </xf>
    <xf numFmtId="44" fontId="9" fillId="5" borderId="10" xfId="3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5" borderId="0" xfId="3" applyFont="1" applyFill="1" applyBorder="1" applyAlignment="1">
      <alignment horizontal="center" vertical="center" wrapText="1"/>
    </xf>
    <xf numFmtId="4" fontId="7" fillId="5" borderId="0" xfId="3" applyNumberFormat="1" applyFont="1" applyFill="1" applyBorder="1" applyAlignment="1">
      <alignment horizontal="center" vertical="center" wrapText="1"/>
    </xf>
    <xf numFmtId="44" fontId="7" fillId="0" borderId="0" xfId="0" applyNumberFormat="1" applyFont="1" applyBorder="1" applyAlignment="1">
      <alignment horizontal="center" vertical="center"/>
    </xf>
    <xf numFmtId="44" fontId="7" fillId="5" borderId="0" xfId="3" applyNumberFormat="1" applyFont="1" applyFill="1" applyBorder="1" applyAlignment="1">
      <alignment horizontal="center" vertical="center" wrapText="1"/>
    </xf>
    <xf numFmtId="44" fontId="9" fillId="5" borderId="0" xfId="3" applyNumberFormat="1" applyFont="1" applyFill="1" applyBorder="1" applyAlignment="1">
      <alignment horizontal="center" vertical="center" wrapText="1"/>
    </xf>
    <xf numFmtId="44" fontId="7" fillId="5" borderId="0" xfId="3" applyNumberFormat="1" applyFont="1" applyFill="1" applyBorder="1" applyAlignment="1">
      <alignment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left" vertical="center" wrapText="1"/>
    </xf>
    <xf numFmtId="4" fontId="7" fillId="0" borderId="0" xfId="3" applyNumberFormat="1" applyFont="1" applyFill="1" applyBorder="1" applyAlignment="1">
      <alignment vertical="center" wrapText="1"/>
    </xf>
    <xf numFmtId="44" fontId="7" fillId="0" borderId="0" xfId="3" applyNumberFormat="1" applyFont="1" applyFill="1" applyBorder="1" applyAlignment="1">
      <alignment vertical="center" wrapText="1"/>
    </xf>
    <xf numFmtId="0" fontId="6" fillId="2" borderId="7" xfId="3" applyFont="1" applyFill="1" applyBorder="1" applyAlignment="1">
      <alignment horizontal="center" vertical="center" wrapText="1"/>
    </xf>
    <xf numFmtId="17" fontId="4" fillId="2" borderId="9" xfId="3" applyNumberFormat="1" applyFont="1" applyFill="1" applyBorder="1" applyAlignment="1">
      <alignment horizontal="center" vertical="center" wrapText="1"/>
    </xf>
    <xf numFmtId="3" fontId="7" fillId="5" borderId="0" xfId="3" applyNumberFormat="1" applyFont="1" applyFill="1" applyBorder="1" applyAlignment="1" applyProtection="1">
      <alignment horizontal="center" vertical="center" wrapText="1"/>
    </xf>
    <xf numFmtId="3" fontId="7" fillId="0" borderId="0" xfId="3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7" fillId="0" borderId="0" xfId="4" applyFont="1" applyFill="1" applyBorder="1"/>
    <xf numFmtId="0" fontId="0" fillId="0" borderId="0" xfId="0" applyAlignment="1">
      <alignment horizontal="center"/>
    </xf>
    <xf numFmtId="165" fontId="7" fillId="0" borderId="0" xfId="4" applyNumberFormat="1" applyFont="1" applyFill="1" applyBorder="1"/>
    <xf numFmtId="165" fontId="7" fillId="0" borderId="1" xfId="4" applyNumberFormat="1" applyFont="1" applyFill="1" applyBorder="1"/>
    <xf numFmtId="165" fontId="7" fillId="0" borderId="0" xfId="4" applyNumberFormat="1" applyFont="1" applyFill="1" applyBorder="1" applyAlignment="1"/>
    <xf numFmtId="165" fontId="7" fillId="0" borderId="0" xfId="4" applyNumberFormat="1" applyFont="1" applyFill="1" applyBorder="1" applyAlignment="1">
      <alignment horizontal="left"/>
    </xf>
    <xf numFmtId="0" fontId="10" fillId="0" borderId="0" xfId="3" applyFont="1" applyAlignment="1">
      <alignment vertical="center"/>
    </xf>
    <xf numFmtId="4" fontId="10" fillId="0" borderId="0" xfId="3" applyNumberFormat="1" applyFont="1" applyAlignment="1">
      <alignment vertical="center"/>
    </xf>
    <xf numFmtId="165" fontId="10" fillId="0" borderId="0" xfId="3" applyNumberFormat="1" applyFont="1" applyAlignment="1">
      <alignment vertical="center"/>
    </xf>
    <xf numFmtId="165" fontId="8" fillId="0" borderId="0" xfId="3" applyNumberFormat="1" applyFont="1" applyAlignment="1">
      <alignment vertical="center"/>
    </xf>
    <xf numFmtId="44" fontId="7" fillId="0" borderId="0" xfId="4" applyNumberFormat="1" applyFont="1" applyFill="1" applyBorder="1" applyAlignment="1"/>
    <xf numFmtId="0" fontId="7" fillId="0" borderId="0" xfId="4" applyFont="1" applyFill="1" applyBorder="1" applyAlignment="1"/>
    <xf numFmtId="44" fontId="7" fillId="0" borderId="0" xfId="4" applyNumberFormat="1" applyFont="1" applyFill="1" applyBorder="1"/>
    <xf numFmtId="0" fontId="10" fillId="0" borderId="0" xfId="3" applyFont="1"/>
    <xf numFmtId="4" fontId="10" fillId="0" borderId="0" xfId="3" applyNumberFormat="1" applyFont="1" applyAlignment="1"/>
    <xf numFmtId="165" fontId="10" fillId="0" borderId="0" xfId="3" applyNumberFormat="1" applyFont="1" applyAlignment="1"/>
    <xf numFmtId="165" fontId="8" fillId="0" borderId="0" xfId="3" applyNumberFormat="1" applyFont="1" applyAlignment="1"/>
    <xf numFmtId="2" fontId="0" fillId="0" borderId="0" xfId="0" applyNumberFormat="1"/>
    <xf numFmtId="0" fontId="13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10" xfId="4" applyFont="1" applyFill="1" applyBorder="1" applyAlignment="1">
      <alignment vertical="center" wrapText="1"/>
    </xf>
    <xf numFmtId="0" fontId="6" fillId="0" borderId="0" xfId="3" applyFont="1" applyBorder="1" applyAlignment="1">
      <alignment horizontal="center" wrapText="1"/>
    </xf>
    <xf numFmtId="0" fontId="0" fillId="0" borderId="0" xfId="0" applyAlignment="1">
      <alignment horizontal="left"/>
    </xf>
    <xf numFmtId="0" fontId="4" fillId="2" borderId="3" xfId="3" applyFont="1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4" fillId="2" borderId="5" xfId="3" applyFont="1" applyFill="1" applyBorder="1" applyAlignment="1">
      <alignment vertical="center" wrapText="1"/>
    </xf>
    <xf numFmtId="0" fontId="4" fillId="2" borderId="6" xfId="3" applyFont="1" applyFill="1" applyBorder="1" applyAlignment="1">
      <alignment horizontal="left" vertical="center" wrapText="1"/>
    </xf>
    <xf numFmtId="0" fontId="15" fillId="0" borderId="0" xfId="0" applyFont="1"/>
    <xf numFmtId="2" fontId="5" fillId="2" borderId="4" xfId="1" applyNumberFormat="1" applyFont="1" applyFill="1" applyBorder="1" applyAlignment="1">
      <alignment horizontal="center" vertical="center"/>
    </xf>
    <xf numFmtId="0" fontId="4" fillId="2" borderId="8" xfId="3" applyFont="1" applyFill="1" applyBorder="1" applyAlignment="1">
      <alignment vertical="center" wrapText="1"/>
    </xf>
    <xf numFmtId="0" fontId="4" fillId="2" borderId="1" xfId="3" applyFont="1" applyFill="1" applyBorder="1" applyAlignment="1">
      <alignment vertical="center" wrapText="1"/>
    </xf>
    <xf numFmtId="3" fontId="7" fillId="7" borderId="10" xfId="3" applyNumberFormat="1" applyFont="1" applyFill="1" applyBorder="1" applyAlignment="1" applyProtection="1">
      <alignment horizontal="center" vertical="center" wrapText="1"/>
    </xf>
    <xf numFmtId="0" fontId="7" fillId="7" borderId="10" xfId="3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/>
    </xf>
    <xf numFmtId="4" fontId="7" fillId="7" borderId="10" xfId="3" applyNumberFormat="1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left" vertical="center" wrapText="1"/>
    </xf>
    <xf numFmtId="44" fontId="7" fillId="7" borderId="10" xfId="3" applyNumberFormat="1" applyFont="1" applyFill="1" applyBorder="1" applyAlignment="1">
      <alignment horizontal="center" vertical="center" wrapText="1"/>
    </xf>
    <xf numFmtId="3" fontId="16" fillId="8" borderId="3" xfId="3" applyNumberFormat="1" applyFont="1" applyFill="1" applyBorder="1" applyAlignment="1" applyProtection="1">
      <alignment horizontal="center" vertical="center" wrapText="1"/>
    </xf>
    <xf numFmtId="3" fontId="16" fillId="8" borderId="8" xfId="3" applyNumberFormat="1" applyFont="1" applyFill="1" applyBorder="1" applyAlignment="1" applyProtection="1">
      <alignment vertical="center" wrapText="1"/>
    </xf>
    <xf numFmtId="3" fontId="16" fillId="8" borderId="13" xfId="3" applyNumberFormat="1" applyFont="1" applyFill="1" applyBorder="1" applyAlignment="1" applyProtection="1">
      <alignment vertical="center" wrapText="1"/>
    </xf>
    <xf numFmtId="0" fontId="16" fillId="9" borderId="14" xfId="3" applyFont="1" applyFill="1" applyBorder="1" applyAlignment="1">
      <alignment vertical="center" wrapText="1"/>
    </xf>
    <xf numFmtId="0" fontId="16" fillId="9" borderId="14" xfId="3" applyFont="1" applyFill="1" applyBorder="1" applyAlignment="1">
      <alignment horizontal="right" vertical="center" wrapText="1"/>
    </xf>
    <xf numFmtId="3" fontId="16" fillId="6" borderId="10" xfId="3" applyNumberFormat="1" applyFont="1" applyFill="1" applyBorder="1" applyAlignment="1" applyProtection="1">
      <alignment horizontal="center" vertical="center" wrapText="1"/>
    </xf>
    <xf numFmtId="165" fontId="16" fillId="10" borderId="10" xfId="2" applyNumberFormat="1" applyFont="1" applyFill="1" applyBorder="1" applyAlignment="1" applyProtection="1">
      <alignment horizontal="center" vertical="center" wrapText="1"/>
    </xf>
    <xf numFmtId="165" fontId="7" fillId="0" borderId="0" xfId="4" applyNumberFormat="1" applyFont="1" applyFill="1" applyBorder="1" applyAlignment="1">
      <alignment horizontal="center"/>
    </xf>
    <xf numFmtId="0" fontId="16" fillId="9" borderId="4" xfId="3" applyFont="1" applyFill="1" applyBorder="1" applyAlignment="1">
      <alignment horizontal="right" vertical="center" wrapText="1"/>
    </xf>
    <xf numFmtId="44" fontId="16" fillId="9" borderId="10" xfId="3" applyNumberFormat="1" applyFont="1" applyFill="1" applyBorder="1" applyAlignment="1">
      <alignment vertical="center" wrapText="1"/>
    </xf>
    <xf numFmtId="0" fontId="14" fillId="0" borderId="10" xfId="0" applyFont="1" applyBorder="1" applyAlignment="1">
      <alignment vertical="center"/>
    </xf>
    <xf numFmtId="0" fontId="15" fillId="6" borderId="10" xfId="0" applyFont="1" applyFill="1" applyBorder="1" applyAlignment="1">
      <alignment horizontal="left" vertical="center"/>
    </xf>
    <xf numFmtId="17" fontId="15" fillId="6" borderId="10" xfId="0" applyNumberFormat="1" applyFont="1" applyFill="1" applyBorder="1" applyAlignment="1">
      <alignment horizontal="left" vertical="center"/>
    </xf>
    <xf numFmtId="1" fontId="15" fillId="6" borderId="10" xfId="0" applyNumberFormat="1" applyFont="1" applyFill="1" applyBorder="1" applyAlignment="1">
      <alignment horizontal="left" vertical="center"/>
    </xf>
    <xf numFmtId="1" fontId="15" fillId="0" borderId="0" xfId="0" applyNumberFormat="1" applyFont="1"/>
    <xf numFmtId="44" fontId="16" fillId="9" borderId="10" xfId="3" applyNumberFormat="1" applyFont="1" applyFill="1" applyBorder="1" applyAlignment="1">
      <alignment horizontal="center" vertical="center" wrapText="1"/>
    </xf>
    <xf numFmtId="165" fontId="8" fillId="0" borderId="0" xfId="3" applyNumberFormat="1" applyFont="1" applyAlignment="1">
      <alignment horizontal="center" vertical="center"/>
    </xf>
    <xf numFmtId="165" fontId="7" fillId="0" borderId="1" xfId="4" applyNumberFormat="1" applyFont="1" applyFill="1" applyBorder="1" applyAlignment="1">
      <alignment horizontal="center"/>
    </xf>
    <xf numFmtId="165" fontId="8" fillId="0" borderId="0" xfId="3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6" fillId="9" borderId="3" xfId="3" applyFont="1" applyFill="1" applyBorder="1" applyAlignment="1">
      <alignment vertical="center" wrapText="1"/>
    </xf>
    <xf numFmtId="0" fontId="16" fillId="9" borderId="10" xfId="3" applyFont="1" applyFill="1" applyBorder="1" applyAlignment="1">
      <alignment vertical="center" wrapText="1"/>
    </xf>
    <xf numFmtId="165" fontId="16" fillId="9" borderId="10" xfId="3" applyNumberFormat="1" applyFont="1" applyFill="1" applyBorder="1" applyAlignment="1">
      <alignment vertical="center" wrapText="1"/>
    </xf>
    <xf numFmtId="174" fontId="7" fillId="7" borderId="10" xfId="3" applyNumberFormat="1" applyFont="1" applyFill="1" applyBorder="1" applyAlignment="1">
      <alignment horizontal="center" vertical="center" wrapText="1"/>
    </xf>
    <xf numFmtId="44" fontId="7" fillId="0" borderId="0" xfId="4" applyNumberFormat="1" applyFont="1"/>
    <xf numFmtId="10" fontId="8" fillId="0" borderId="0" xfId="1" applyNumberFormat="1" applyFont="1" applyAlignment="1">
      <alignment vertical="center"/>
    </xf>
    <xf numFmtId="3" fontId="7" fillId="5" borderId="0" xfId="3" applyNumberFormat="1" applyFont="1" applyFill="1" applyAlignment="1">
      <alignment horizontal="center" vertical="center" wrapText="1"/>
    </xf>
    <xf numFmtId="0" fontId="7" fillId="5" borderId="0" xfId="3" applyFont="1" applyFill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4" fontId="7" fillId="5" borderId="0" xfId="3" applyNumberFormat="1" applyFont="1" applyFill="1" applyAlignment="1">
      <alignment horizontal="center" vertical="center" wrapText="1"/>
    </xf>
    <xf numFmtId="44" fontId="7" fillId="5" borderId="0" xfId="3" applyNumberFormat="1" applyFont="1" applyFill="1" applyAlignment="1">
      <alignment vertical="center" wrapText="1"/>
    </xf>
    <xf numFmtId="44" fontId="7" fillId="5" borderId="0" xfId="3" applyNumberFormat="1" applyFont="1" applyFill="1" applyAlignment="1">
      <alignment horizontal="center" vertical="center" wrapText="1"/>
    </xf>
    <xf numFmtId="44" fontId="9" fillId="5" borderId="0" xfId="3" applyNumberFormat="1" applyFont="1" applyFill="1" applyAlignment="1">
      <alignment horizontal="center" vertical="center" wrapText="1"/>
    </xf>
    <xf numFmtId="10" fontId="7" fillId="0" borderId="0" xfId="1" applyNumberFormat="1" applyFont="1" applyFill="1" applyBorder="1"/>
    <xf numFmtId="0" fontId="0" fillId="7" borderId="0" xfId="0" applyFill="1" applyAlignment="1">
      <alignment horizontal="center" vertical="center"/>
    </xf>
    <xf numFmtId="0" fontId="0" fillId="7" borderId="0" xfId="0" applyFill="1" applyAlignment="1">
      <alignment horizontal="center" wrapText="1"/>
    </xf>
    <xf numFmtId="173" fontId="7" fillId="0" borderId="0" xfId="4" applyNumberFormat="1" applyFont="1" applyFill="1" applyBorder="1" applyAlignment="1">
      <alignment horizontal="center"/>
    </xf>
    <xf numFmtId="0" fontId="3" fillId="0" borderId="1" xfId="3" applyFont="1" applyBorder="1" applyAlignment="1">
      <alignment horizontal="center" vertical="center" wrapText="1"/>
    </xf>
    <xf numFmtId="0" fontId="4" fillId="2" borderId="8" xfId="3" applyFont="1" applyFill="1" applyBorder="1" applyAlignment="1">
      <alignment horizontal="left" vertical="center" wrapText="1"/>
    </xf>
    <xf numFmtId="0" fontId="4" fillId="2" borderId="4" xfId="3" applyFont="1" applyFill="1" applyBorder="1" applyAlignment="1">
      <alignment horizontal="left" vertical="center" wrapText="1"/>
    </xf>
    <xf numFmtId="0" fontId="4" fillId="2" borderId="1" xfId="3" applyFont="1" applyFill="1" applyBorder="1" applyAlignment="1">
      <alignment horizontal="left" vertical="center" wrapText="1"/>
    </xf>
    <xf numFmtId="0" fontId="4" fillId="2" borderId="6" xfId="3" applyFont="1" applyFill="1" applyBorder="1" applyAlignment="1">
      <alignment horizontal="left" vertical="center" wrapText="1"/>
    </xf>
    <xf numFmtId="165" fontId="4" fillId="4" borderId="7" xfId="3" applyNumberFormat="1" applyFont="1" applyFill="1" applyBorder="1" applyAlignment="1">
      <alignment horizontal="center" vertical="center" wrapText="1"/>
    </xf>
    <xf numFmtId="165" fontId="4" fillId="4" borderId="9" xfId="3" applyNumberFormat="1" applyFont="1" applyFill="1" applyBorder="1" applyAlignment="1">
      <alignment horizontal="center" vertical="center" wrapText="1"/>
    </xf>
    <xf numFmtId="165" fontId="4" fillId="4" borderId="3" xfId="3" applyNumberFormat="1" applyFont="1" applyFill="1" applyBorder="1" applyAlignment="1">
      <alignment horizontal="center" vertical="center" wrapText="1"/>
    </xf>
    <xf numFmtId="165" fontId="4" fillId="4" borderId="8" xfId="3" applyNumberFormat="1" applyFont="1" applyFill="1" applyBorder="1" applyAlignment="1">
      <alignment horizontal="center" vertical="center" wrapText="1"/>
    </xf>
    <xf numFmtId="165" fontId="4" fillId="4" borderId="4" xfId="3" applyNumberFormat="1" applyFont="1" applyFill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6" fillId="0" borderId="0" xfId="3" applyFont="1" applyBorder="1" applyAlignment="1">
      <alignment horizontal="center" wrapText="1"/>
    </xf>
    <xf numFmtId="0" fontId="4" fillId="4" borderId="7" xfId="3" applyFont="1" applyFill="1" applyBorder="1" applyAlignment="1">
      <alignment horizontal="center" vertical="center" wrapText="1"/>
    </xf>
    <xf numFmtId="0" fontId="4" fillId="4" borderId="9" xfId="3" applyFont="1" applyFill="1" applyBorder="1" applyAlignment="1">
      <alignment horizontal="center" vertical="center" wrapText="1"/>
    </xf>
    <xf numFmtId="4" fontId="4" fillId="4" borderId="7" xfId="3" applyNumberFormat="1" applyFont="1" applyFill="1" applyBorder="1" applyAlignment="1">
      <alignment horizontal="center" vertical="center" wrapText="1"/>
    </xf>
    <xf numFmtId="4" fontId="4" fillId="4" borderId="9" xfId="3" applyNumberFormat="1" applyFont="1" applyFill="1" applyBorder="1" applyAlignment="1">
      <alignment horizontal="center" vertical="center" wrapText="1"/>
    </xf>
  </cellXfs>
  <cellStyles count="10">
    <cellStyle name="Excel Built-in Normal" xfId="3"/>
    <cellStyle name="Moeda 2" xfId="6"/>
    <cellStyle name="Normal" xfId="0" builtinId="0"/>
    <cellStyle name="Normal 2" xfId="4"/>
    <cellStyle name="Normal 2 2" xfId="8"/>
    <cellStyle name="Normal 3" xfId="7"/>
    <cellStyle name="Porcentagem" xfId="1" builtinId="5"/>
    <cellStyle name="Porcentagem 2" xfId="9"/>
    <cellStyle name="Separador de milhares 2" xf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PROJETOS%20E%20FISCALIZA&#199;&#195;O/7.%20PROJETOS%20EM%20ANDAMENTO/44.%20FINALIZA&#199;&#195;O%20DO%20CENTRO%20VIDA%20DE%20ESPECIALIDADES%20M&#201;DICAS/DECLARA&#199;&#195;O%20BD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ENCHER"/>
      <sheetName val="DECLARAÇÃO"/>
    </sheetNames>
    <sheetDataSet>
      <sheetData sheetId="0">
        <row r="5">
          <cell r="H5" t="str">
            <v>Prefeitura Municipal de</v>
          </cell>
          <cell r="I5" t="str">
            <v>Empresa</v>
          </cell>
        </row>
        <row r="14">
          <cell r="H14" t="str">
            <v xml:space="preserve">CREA nº </v>
          </cell>
          <cell r="I14" t="str">
            <v xml:space="preserve">CAU nº </v>
          </cell>
        </row>
        <row r="19">
          <cell r="G19" t="str">
            <v>empreitada por preço global</v>
          </cell>
          <cell r="H19" t="str">
            <v>empreitada por preço unitário</v>
          </cell>
          <cell r="L19" t="str">
            <v>sem desoneração</v>
          </cell>
          <cell r="M19" t="str">
            <v>desonerados</v>
          </cell>
        </row>
        <row r="22">
          <cell r="L22" t="str">
            <v>valor total da obra</v>
          </cell>
          <cell r="M22" t="str">
            <v>valor da mão de obra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B4" sqref="B4"/>
    </sheetView>
  </sheetViews>
  <sheetFormatPr defaultRowHeight="15" x14ac:dyDescent="0.25"/>
  <cols>
    <col min="1" max="1" width="22.140625" bestFit="1" customWidth="1"/>
    <col min="2" max="2" width="54.85546875" style="55" customWidth="1"/>
  </cols>
  <sheetData>
    <row r="1" spans="1:7" ht="24.95" customHeight="1" x14ac:dyDescent="0.25">
      <c r="A1" s="80" t="s">
        <v>76</v>
      </c>
      <c r="B1" s="81" t="s">
        <v>111</v>
      </c>
    </row>
    <row r="2" spans="1:7" ht="24.95" customHeight="1" x14ac:dyDescent="0.25">
      <c r="A2" s="80" t="s">
        <v>77</v>
      </c>
      <c r="B2" s="81" t="s">
        <v>79</v>
      </c>
    </row>
    <row r="3" spans="1:7" ht="24.95" customHeight="1" x14ac:dyDescent="0.25">
      <c r="A3" s="80" t="s">
        <v>78</v>
      </c>
      <c r="B3" s="82">
        <v>44774</v>
      </c>
    </row>
    <row r="4" spans="1:7" ht="24.95" customHeight="1" x14ac:dyDescent="0.25">
      <c r="A4" s="80" t="s">
        <v>87</v>
      </c>
      <c r="B4" s="82" t="s">
        <v>304</v>
      </c>
      <c r="G4" s="60" t="s">
        <v>90</v>
      </c>
    </row>
    <row r="5" spans="1:7" ht="24.95" customHeight="1" x14ac:dyDescent="0.25">
      <c r="A5" s="80" t="s">
        <v>88</v>
      </c>
      <c r="B5" s="82" t="s">
        <v>90</v>
      </c>
      <c r="G5" s="60" t="s">
        <v>91</v>
      </c>
    </row>
    <row r="6" spans="1:7" ht="24.95" customHeight="1" x14ac:dyDescent="0.25">
      <c r="A6" s="80" t="s">
        <v>89</v>
      </c>
      <c r="B6" s="83">
        <v>205375</v>
      </c>
    </row>
    <row r="7" spans="1:7" ht="24.95" customHeight="1" x14ac:dyDescent="0.25">
      <c r="A7" s="80" t="s">
        <v>92</v>
      </c>
      <c r="B7" s="83" t="s">
        <v>85</v>
      </c>
    </row>
    <row r="8" spans="1:7" ht="24.95" customHeight="1" x14ac:dyDescent="0.25">
      <c r="A8" s="80" t="s">
        <v>93</v>
      </c>
      <c r="B8" s="83" t="s">
        <v>86</v>
      </c>
    </row>
    <row r="9" spans="1:7" ht="24.95" customHeight="1" x14ac:dyDescent="0.25"/>
    <row r="10" spans="1:7" x14ac:dyDescent="0.25">
      <c r="A10" s="104" t="s">
        <v>104</v>
      </c>
      <c r="B10" s="104"/>
    </row>
    <row r="11" spans="1:7" x14ac:dyDescent="0.25">
      <c r="A11" s="104"/>
      <c r="B11" s="104"/>
    </row>
    <row r="13" spans="1:7" x14ac:dyDescent="0.25">
      <c r="A13" s="105" t="s">
        <v>105</v>
      </c>
      <c r="B13" s="105"/>
    </row>
    <row r="14" spans="1:7" x14ac:dyDescent="0.25">
      <c r="A14" s="105"/>
      <c r="B14" s="105"/>
    </row>
    <row r="16" spans="1:7" x14ac:dyDescent="0.25">
      <c r="A16" s="105" t="s">
        <v>107</v>
      </c>
      <c r="B16" s="105"/>
    </row>
    <row r="17" spans="1:2" x14ac:dyDescent="0.25">
      <c r="A17" s="105"/>
      <c r="B17" s="105"/>
    </row>
    <row r="19" spans="1:2" x14ac:dyDescent="0.25">
      <c r="A19" s="105" t="s">
        <v>106</v>
      </c>
      <c r="B19" s="105"/>
    </row>
    <row r="20" spans="1:2" x14ac:dyDescent="0.25">
      <c r="A20" s="105"/>
      <c r="B20" s="105"/>
    </row>
  </sheetData>
  <mergeCells count="4">
    <mergeCell ref="A10:B11"/>
    <mergeCell ref="A13:B14"/>
    <mergeCell ref="A16:B17"/>
    <mergeCell ref="A19:B20"/>
  </mergeCells>
  <dataValidations count="1">
    <dataValidation type="list" allowBlank="1" showInputMessage="1" showErrorMessage="1" sqref="B5">
      <formula1>$G$4:$G$5</formula1>
    </dataValidation>
  </dataValidation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90"/>
  <sheetViews>
    <sheetView tabSelected="1" zoomScale="90" zoomScaleNormal="90" workbookViewId="0">
      <pane ySplit="7" topLeftCell="A162" activePane="bottomLeft" state="frozen"/>
      <selection pane="bottomLeft" activeCell="G179" sqref="G179:H179"/>
    </sheetView>
  </sheetViews>
  <sheetFormatPr defaultRowHeight="15" x14ac:dyDescent="0.25"/>
  <cols>
    <col min="1" max="1" width="8.28515625" bestFit="1" customWidth="1"/>
    <col min="2" max="2" width="12.7109375" customWidth="1"/>
    <col min="3" max="3" width="10.7109375" customWidth="1"/>
    <col min="4" max="4" width="55.7109375" customWidth="1"/>
    <col min="5" max="5" width="8.28515625" bestFit="1" customWidth="1"/>
    <col min="6" max="6" width="10.7109375" customWidth="1"/>
    <col min="7" max="9" width="13" bestFit="1" customWidth="1"/>
    <col min="10" max="10" width="16.140625" customWidth="1"/>
    <col min="11" max="11" width="15.140625" bestFit="1" customWidth="1"/>
    <col min="12" max="12" width="16" bestFit="1" customWidth="1"/>
    <col min="13" max="13" width="14.140625" bestFit="1" customWidth="1"/>
    <col min="14" max="14" width="13" bestFit="1" customWidth="1"/>
    <col min="15" max="15" width="14.140625" bestFit="1" customWidth="1"/>
    <col min="16" max="16" width="12.28515625" customWidth="1"/>
    <col min="17" max="18" width="15.7109375" customWidth="1"/>
    <col min="19" max="19" width="16" style="34" bestFit="1" customWidth="1"/>
    <col min="20" max="20" width="41.28515625" style="52" bestFit="1" customWidth="1"/>
    <col min="22" max="24" width="14" bestFit="1" customWidth="1"/>
  </cols>
  <sheetData>
    <row r="1" spans="1:24" ht="18" x14ac:dyDescent="0.25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</row>
    <row r="2" spans="1:24" ht="18" x14ac:dyDescent="0.25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</row>
    <row r="3" spans="1:24" ht="25.5" x14ac:dyDescent="0.25">
      <c r="A3" s="56" t="s">
        <v>22</v>
      </c>
      <c r="B3" s="62"/>
      <c r="C3" s="108" t="str">
        <f>'0. Dados'!B1</f>
        <v>LOTEAMENTO VIDA NOVA</v>
      </c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9"/>
      <c r="P3" s="68"/>
      <c r="Q3" s="28" t="s">
        <v>84</v>
      </c>
      <c r="R3" s="57" t="s">
        <v>95</v>
      </c>
      <c r="S3" s="61">
        <v>23.26</v>
      </c>
      <c r="U3" s="60" t="s">
        <v>101</v>
      </c>
      <c r="V3" s="60"/>
      <c r="W3" s="60" t="str">
        <f>IF('0. Dados'!B5="ENGENHEIRO CIVIL","CREA/RS","CAU/RS")</f>
        <v>CREA/RS</v>
      </c>
      <c r="X3" s="60"/>
    </row>
    <row r="4" spans="1:24" ht="21.95" customHeight="1" x14ac:dyDescent="0.25">
      <c r="A4" s="58" t="s">
        <v>23</v>
      </c>
      <c r="B4" s="63"/>
      <c r="C4" s="110" t="str">
        <f>'0. Dados'!B2</f>
        <v>AV. INDEPENDÊNCIA, 800, CENTRO</v>
      </c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1"/>
      <c r="P4" s="59"/>
      <c r="Q4" s="29">
        <f>'0. Dados'!B3</f>
        <v>44774</v>
      </c>
      <c r="R4" s="57" t="s">
        <v>96</v>
      </c>
      <c r="S4" s="61">
        <v>23.64</v>
      </c>
      <c r="U4" s="60" t="s">
        <v>102</v>
      </c>
      <c r="V4" s="60"/>
      <c r="W4" s="84" t="s">
        <v>94</v>
      </c>
      <c r="X4" s="84">
        <f>'0. Dados'!B6</f>
        <v>205375</v>
      </c>
    </row>
    <row r="5" spans="1:24" ht="8.1" customHeight="1" x14ac:dyDescent="0.25">
      <c r="A5" s="1"/>
      <c r="B5" s="1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54"/>
      <c r="Q5" s="2"/>
      <c r="R5" s="2"/>
      <c r="S5" s="3"/>
    </row>
    <row r="6" spans="1:24" x14ac:dyDescent="0.25">
      <c r="A6" s="119" t="s">
        <v>1</v>
      </c>
      <c r="B6" s="119" t="s">
        <v>97</v>
      </c>
      <c r="C6" s="119" t="s">
        <v>2</v>
      </c>
      <c r="D6" s="119" t="s">
        <v>3</v>
      </c>
      <c r="E6" s="119" t="s">
        <v>98</v>
      </c>
      <c r="F6" s="121" t="s">
        <v>4</v>
      </c>
      <c r="G6" s="114" t="s">
        <v>5</v>
      </c>
      <c r="H6" s="115"/>
      <c r="I6" s="116"/>
      <c r="J6" s="114" t="s">
        <v>108</v>
      </c>
      <c r="K6" s="115"/>
      <c r="L6" s="116"/>
      <c r="M6" s="114" t="s">
        <v>6</v>
      </c>
      <c r="N6" s="115"/>
      <c r="O6" s="116"/>
      <c r="P6" s="112" t="s">
        <v>100</v>
      </c>
      <c r="Q6" s="114" t="s">
        <v>99</v>
      </c>
      <c r="R6" s="115"/>
      <c r="S6" s="116"/>
    </row>
    <row r="7" spans="1:24" x14ac:dyDescent="0.25">
      <c r="A7" s="120"/>
      <c r="B7" s="120"/>
      <c r="C7" s="120"/>
      <c r="D7" s="120"/>
      <c r="E7" s="120"/>
      <c r="F7" s="122"/>
      <c r="G7" s="4" t="s">
        <v>7</v>
      </c>
      <c r="H7" s="4" t="s">
        <v>8</v>
      </c>
      <c r="I7" s="5" t="s">
        <v>9</v>
      </c>
      <c r="J7" s="5" t="s">
        <v>7</v>
      </c>
      <c r="K7" s="5" t="s">
        <v>8</v>
      </c>
      <c r="L7" s="5" t="s">
        <v>9</v>
      </c>
      <c r="M7" s="4" t="s">
        <v>7</v>
      </c>
      <c r="N7" s="4" t="s">
        <v>8</v>
      </c>
      <c r="O7" s="5" t="s">
        <v>9</v>
      </c>
      <c r="P7" s="113"/>
      <c r="Q7" s="4" t="s">
        <v>7</v>
      </c>
      <c r="R7" s="4" t="s">
        <v>8</v>
      </c>
      <c r="S7" s="5" t="s">
        <v>9</v>
      </c>
      <c r="T7"/>
    </row>
    <row r="8" spans="1:24" ht="8.1" customHeight="1" x14ac:dyDescent="0.25">
      <c r="A8" s="6"/>
      <c r="B8" s="7"/>
      <c r="C8" s="7"/>
      <c r="D8" s="7"/>
      <c r="E8" s="7"/>
      <c r="F8" s="8"/>
      <c r="G8" s="9"/>
      <c r="H8" s="10"/>
      <c r="I8" s="11"/>
      <c r="J8" s="11"/>
      <c r="K8" s="11"/>
      <c r="L8" s="11"/>
      <c r="M8" s="9"/>
      <c r="N8" s="10"/>
      <c r="O8" s="11"/>
      <c r="P8" s="11"/>
      <c r="Q8" s="9"/>
      <c r="R8" s="10"/>
      <c r="S8" s="12"/>
      <c r="T8"/>
    </row>
    <row r="9" spans="1:24" x14ac:dyDescent="0.25">
      <c r="A9" s="70">
        <v>1</v>
      </c>
      <c r="B9" s="71"/>
      <c r="C9" s="72"/>
      <c r="D9" s="73" t="s">
        <v>109</v>
      </c>
      <c r="E9" s="73"/>
      <c r="F9" s="74"/>
      <c r="G9" s="76"/>
      <c r="H9" s="76"/>
      <c r="I9" s="76"/>
      <c r="J9" s="76">
        <f>ROUND(SUM(J10:J19),2)</f>
        <v>0</v>
      </c>
      <c r="K9" s="76">
        <f>ROUND(SUM(K10:K19),2)</f>
        <v>0</v>
      </c>
      <c r="L9" s="76">
        <f>ROUND(SUM(L10:L19),2)</f>
        <v>0</v>
      </c>
      <c r="M9" s="76"/>
      <c r="N9" s="76"/>
      <c r="O9" s="76"/>
      <c r="P9" s="76"/>
      <c r="Q9" s="76">
        <f>ROUND((SUM(Q10:Q19)),2)</f>
        <v>0</v>
      </c>
      <c r="R9" s="76">
        <f>ROUND((SUM(R10:R19)),2)</f>
        <v>0</v>
      </c>
      <c r="S9" s="76">
        <f>ROUND((SUM(S10:S19)),2)</f>
        <v>0</v>
      </c>
      <c r="T9"/>
    </row>
    <row r="10" spans="1:24" ht="36" customHeight="1" x14ac:dyDescent="0.25">
      <c r="A10" s="75" t="s">
        <v>10</v>
      </c>
      <c r="B10" s="64" t="s">
        <v>81</v>
      </c>
      <c r="C10" s="93">
        <v>1</v>
      </c>
      <c r="D10" s="53" t="s">
        <v>110</v>
      </c>
      <c r="E10" s="13" t="s">
        <v>38</v>
      </c>
      <c r="F10" s="67">
        <v>1</v>
      </c>
      <c r="G10" s="14"/>
      <c r="H10" s="14"/>
      <c r="I10" s="14">
        <f>ROUND((H10+G10),2)</f>
        <v>0</v>
      </c>
      <c r="J10" s="14">
        <f>ROUND((G10*F10),2)</f>
        <v>0</v>
      </c>
      <c r="K10" s="14">
        <f>ROUND((H10*F10),2)</f>
        <v>0</v>
      </c>
      <c r="L10" s="14">
        <f>ROUND((K10+J10),2)</f>
        <v>0</v>
      </c>
      <c r="M10" s="14">
        <f>ROUND((IF(P10="BDI 1",((1+($S$3/100))*G10),((1+($S$4/100))*G10))),2)</f>
        <v>0</v>
      </c>
      <c r="N10" s="14">
        <f>ROUND((IF(P10="BDI 1",((1+($S$3/100))*H10),((1+($S$4/100))*H10))),2)</f>
        <v>0</v>
      </c>
      <c r="O10" s="14">
        <f>ROUND((M10+N10),2)</f>
        <v>0</v>
      </c>
      <c r="P10" s="69" t="s">
        <v>101</v>
      </c>
      <c r="Q10" s="14">
        <f t="shared" ref="Q10:Q19" si="0">ROUND(M10*F10,2)</f>
        <v>0</v>
      </c>
      <c r="R10" s="14">
        <f t="shared" ref="R10:R19" si="1">ROUND(N10*F10,2)</f>
        <v>0</v>
      </c>
      <c r="S10" s="15">
        <f>ROUND(Q10+R10,2)</f>
        <v>0</v>
      </c>
      <c r="T10"/>
    </row>
    <row r="11" spans="1:24" ht="36" customHeight="1" x14ac:dyDescent="0.25">
      <c r="A11" s="75" t="s">
        <v>25</v>
      </c>
      <c r="B11" s="64" t="s">
        <v>80</v>
      </c>
      <c r="C11" s="66">
        <v>100306</v>
      </c>
      <c r="D11" s="53" t="s">
        <v>41</v>
      </c>
      <c r="E11" s="13" t="s">
        <v>40</v>
      </c>
      <c r="F11" s="67">
        <v>100</v>
      </c>
      <c r="G11" s="14"/>
      <c r="H11" s="14"/>
      <c r="I11" s="14">
        <f t="shared" ref="I11:I13" si="2">ROUND((H11+G11),2)</f>
        <v>0</v>
      </c>
      <c r="J11" s="14">
        <f t="shared" ref="J11:J13" si="3">ROUND((G11*F11),2)</f>
        <v>0</v>
      </c>
      <c r="K11" s="14">
        <f t="shared" ref="K11:K13" si="4">ROUND((H11*F11),2)</f>
        <v>0</v>
      </c>
      <c r="L11" s="14">
        <f t="shared" ref="L11:L13" si="5">ROUND((K11+J11),2)</f>
        <v>0</v>
      </c>
      <c r="M11" s="14">
        <f t="shared" ref="M11:M13" si="6">ROUND((IF(P11="BDI 1",((1+($S$3/100))*G11),((1+($S$4/100))*G11))),2)</f>
        <v>0</v>
      </c>
      <c r="N11" s="14">
        <f t="shared" ref="N11:N13" si="7">ROUND((IF(P11="BDI 1",((1+($S$3/100))*H11),((1+($S$4/100))*H11))),2)</f>
        <v>0</v>
      </c>
      <c r="O11" s="14">
        <f t="shared" ref="O11:O13" si="8">ROUND((M11+N11),2)</f>
        <v>0</v>
      </c>
      <c r="P11" s="69" t="s">
        <v>101</v>
      </c>
      <c r="Q11" s="14">
        <f t="shared" ref="Q11:Q13" si="9">ROUND(M11*F11,2)</f>
        <v>0</v>
      </c>
      <c r="R11" s="14">
        <f t="shared" ref="R11:R13" si="10">ROUND(N11*F11,2)</f>
        <v>0</v>
      </c>
      <c r="S11" s="15">
        <f>ROUND(Q11+R11,2)</f>
        <v>0</v>
      </c>
      <c r="T11"/>
    </row>
    <row r="12" spans="1:24" ht="36" customHeight="1" x14ac:dyDescent="0.25">
      <c r="A12" s="75" t="s">
        <v>26</v>
      </c>
      <c r="B12" s="64" t="s">
        <v>80</v>
      </c>
      <c r="C12" s="66">
        <v>90780</v>
      </c>
      <c r="D12" s="53" t="s">
        <v>60</v>
      </c>
      <c r="E12" s="13" t="s">
        <v>40</v>
      </c>
      <c r="F12" s="67">
        <v>120</v>
      </c>
      <c r="G12" s="14"/>
      <c r="H12" s="14"/>
      <c r="I12" s="14">
        <f t="shared" si="2"/>
        <v>0</v>
      </c>
      <c r="J12" s="14">
        <f t="shared" si="3"/>
        <v>0</v>
      </c>
      <c r="K12" s="14">
        <f t="shared" si="4"/>
        <v>0</v>
      </c>
      <c r="L12" s="14">
        <f t="shared" si="5"/>
        <v>0</v>
      </c>
      <c r="M12" s="14">
        <f t="shared" si="6"/>
        <v>0</v>
      </c>
      <c r="N12" s="14">
        <f t="shared" si="7"/>
        <v>0</v>
      </c>
      <c r="O12" s="14">
        <f t="shared" si="8"/>
        <v>0</v>
      </c>
      <c r="P12" s="69" t="s">
        <v>101</v>
      </c>
      <c r="Q12" s="14">
        <f t="shared" si="9"/>
        <v>0</v>
      </c>
      <c r="R12" s="14">
        <f t="shared" si="10"/>
        <v>0</v>
      </c>
      <c r="S12" s="15">
        <f t="shared" ref="S11:S13" si="11">ROUND(Q12+R12,2)</f>
        <v>0</v>
      </c>
      <c r="T12"/>
    </row>
    <row r="13" spans="1:24" ht="36" customHeight="1" x14ac:dyDescent="0.25">
      <c r="A13" s="75" t="s">
        <v>27</v>
      </c>
      <c r="B13" s="64" t="s">
        <v>80</v>
      </c>
      <c r="C13" s="66">
        <v>90781</v>
      </c>
      <c r="D13" s="53" t="s">
        <v>61</v>
      </c>
      <c r="E13" s="13" t="s">
        <v>40</v>
      </c>
      <c r="F13" s="67">
        <v>120</v>
      </c>
      <c r="G13" s="14"/>
      <c r="H13" s="14"/>
      <c r="I13" s="14">
        <f t="shared" si="2"/>
        <v>0</v>
      </c>
      <c r="J13" s="14">
        <f t="shared" si="3"/>
        <v>0</v>
      </c>
      <c r="K13" s="14">
        <f t="shared" si="4"/>
        <v>0</v>
      </c>
      <c r="L13" s="14">
        <f t="shared" si="5"/>
        <v>0</v>
      </c>
      <c r="M13" s="14">
        <f t="shared" si="6"/>
        <v>0</v>
      </c>
      <c r="N13" s="14">
        <f t="shared" si="7"/>
        <v>0</v>
      </c>
      <c r="O13" s="14">
        <f t="shared" si="8"/>
        <v>0</v>
      </c>
      <c r="P13" s="69" t="s">
        <v>101</v>
      </c>
      <c r="Q13" s="14">
        <f t="shared" si="9"/>
        <v>0</v>
      </c>
      <c r="R13" s="14">
        <f t="shared" si="10"/>
        <v>0</v>
      </c>
      <c r="S13" s="15">
        <f t="shared" si="11"/>
        <v>0</v>
      </c>
      <c r="T13"/>
    </row>
    <row r="14" spans="1:24" ht="48" x14ac:dyDescent="0.25">
      <c r="A14" s="75" t="s">
        <v>28</v>
      </c>
      <c r="B14" s="64" t="s">
        <v>80</v>
      </c>
      <c r="C14" s="66">
        <v>101200</v>
      </c>
      <c r="D14" s="53" t="s">
        <v>51</v>
      </c>
      <c r="E14" s="13" t="s">
        <v>43</v>
      </c>
      <c r="F14" s="67">
        <v>144</v>
      </c>
      <c r="G14" s="14"/>
      <c r="H14" s="14"/>
      <c r="I14" s="14">
        <f t="shared" ref="I14:I19" si="12">ROUND((H14+G14),2)</f>
        <v>0</v>
      </c>
      <c r="J14" s="14">
        <f t="shared" ref="J14:J19" si="13">ROUND((G14*F14),2)</f>
        <v>0</v>
      </c>
      <c r="K14" s="14">
        <f t="shared" ref="K14:K19" si="14">ROUND((H14*F14),2)</f>
        <v>0</v>
      </c>
      <c r="L14" s="14">
        <f t="shared" ref="L14:L19" si="15">ROUND((K14+J14),2)</f>
        <v>0</v>
      </c>
      <c r="M14" s="14">
        <f t="shared" ref="M14:M19" si="16">ROUND((IF(P14="BDI 1",((1+($S$3/100))*G14),((1+($S$4/100))*G14))),2)</f>
        <v>0</v>
      </c>
      <c r="N14" s="14">
        <f t="shared" ref="N14:N19" si="17">ROUND((IF(P14="BDI 1",((1+($S$3/100))*H14),((1+($S$4/100))*H14))),2)</f>
        <v>0</v>
      </c>
      <c r="O14" s="14">
        <f t="shared" ref="O14:O19" si="18">ROUND((M14+N14),2)</f>
        <v>0</v>
      </c>
      <c r="P14" s="69" t="s">
        <v>101</v>
      </c>
      <c r="Q14" s="14">
        <f t="shared" si="0"/>
        <v>0</v>
      </c>
      <c r="R14" s="14">
        <f t="shared" si="1"/>
        <v>0</v>
      </c>
      <c r="S14" s="15">
        <f>ROUND(Q14+R14,2)</f>
        <v>0</v>
      </c>
      <c r="T14"/>
    </row>
    <row r="15" spans="1:24" ht="24" x14ac:dyDescent="0.25">
      <c r="A15" s="75" t="s">
        <v>29</v>
      </c>
      <c r="B15" s="64" t="s">
        <v>81</v>
      </c>
      <c r="C15" s="65">
        <v>2</v>
      </c>
      <c r="D15" s="53" t="s">
        <v>112</v>
      </c>
      <c r="E15" s="13" t="s">
        <v>38</v>
      </c>
      <c r="F15" s="67">
        <v>1</v>
      </c>
      <c r="G15" s="14"/>
      <c r="H15" s="14"/>
      <c r="I15" s="14">
        <f t="shared" si="12"/>
        <v>0</v>
      </c>
      <c r="J15" s="14">
        <f t="shared" si="13"/>
        <v>0</v>
      </c>
      <c r="K15" s="14">
        <f t="shared" si="14"/>
        <v>0</v>
      </c>
      <c r="L15" s="14">
        <f t="shared" si="15"/>
        <v>0</v>
      </c>
      <c r="M15" s="14">
        <f t="shared" si="16"/>
        <v>0</v>
      </c>
      <c r="N15" s="14">
        <f t="shared" si="17"/>
        <v>0</v>
      </c>
      <c r="O15" s="14">
        <f t="shared" si="18"/>
        <v>0</v>
      </c>
      <c r="P15" s="69" t="s">
        <v>101</v>
      </c>
      <c r="Q15" s="14">
        <f t="shared" si="0"/>
        <v>0</v>
      </c>
      <c r="R15" s="14">
        <f t="shared" si="1"/>
        <v>0</v>
      </c>
      <c r="S15" s="15">
        <f t="shared" ref="S15:S19" si="19">ROUND(Q15+R15,2)</f>
        <v>0</v>
      </c>
      <c r="T15"/>
    </row>
    <row r="16" spans="1:24" ht="62.25" customHeight="1" x14ac:dyDescent="0.25">
      <c r="A16" s="75" t="s">
        <v>31</v>
      </c>
      <c r="B16" s="64" t="s">
        <v>83</v>
      </c>
      <c r="C16" s="66" t="s">
        <v>82</v>
      </c>
      <c r="D16" s="53" t="s">
        <v>113</v>
      </c>
      <c r="E16" s="13" t="s">
        <v>300</v>
      </c>
      <c r="F16" s="67">
        <v>6</v>
      </c>
      <c r="G16" s="14"/>
      <c r="H16" s="14"/>
      <c r="I16" s="14">
        <f t="shared" si="12"/>
        <v>0</v>
      </c>
      <c r="J16" s="14">
        <f t="shared" si="13"/>
        <v>0</v>
      </c>
      <c r="K16" s="14">
        <f t="shared" si="14"/>
        <v>0</v>
      </c>
      <c r="L16" s="14">
        <f t="shared" si="15"/>
        <v>0</v>
      </c>
      <c r="M16" s="14">
        <f t="shared" si="16"/>
        <v>0</v>
      </c>
      <c r="N16" s="14">
        <f t="shared" si="17"/>
        <v>0</v>
      </c>
      <c r="O16" s="14">
        <f t="shared" si="18"/>
        <v>0</v>
      </c>
      <c r="P16" s="69" t="s">
        <v>102</v>
      </c>
      <c r="Q16" s="14">
        <f t="shared" si="0"/>
        <v>0</v>
      </c>
      <c r="R16" s="14">
        <f t="shared" si="1"/>
        <v>0</v>
      </c>
      <c r="S16" s="15">
        <f t="shared" si="19"/>
        <v>0</v>
      </c>
      <c r="T16"/>
    </row>
    <row r="17" spans="1:20" x14ac:dyDescent="0.25">
      <c r="A17" s="75" t="s">
        <v>306</v>
      </c>
      <c r="B17" s="64" t="s">
        <v>81</v>
      </c>
      <c r="C17" s="66">
        <v>3</v>
      </c>
      <c r="D17" s="53" t="s">
        <v>114</v>
      </c>
      <c r="E17" s="13" t="s">
        <v>43</v>
      </c>
      <c r="F17" s="67">
        <v>1444</v>
      </c>
      <c r="G17" s="14"/>
      <c r="H17" s="14"/>
      <c r="I17" s="14">
        <f t="shared" si="12"/>
        <v>0</v>
      </c>
      <c r="J17" s="14">
        <f t="shared" si="13"/>
        <v>0</v>
      </c>
      <c r="K17" s="14">
        <f t="shared" si="14"/>
        <v>0</v>
      </c>
      <c r="L17" s="14">
        <f t="shared" si="15"/>
        <v>0</v>
      </c>
      <c r="M17" s="14">
        <f t="shared" si="16"/>
        <v>0</v>
      </c>
      <c r="N17" s="14">
        <f t="shared" si="17"/>
        <v>0</v>
      </c>
      <c r="O17" s="14">
        <f t="shared" si="18"/>
        <v>0</v>
      </c>
      <c r="P17" s="69" t="s">
        <v>101</v>
      </c>
      <c r="Q17" s="14">
        <f t="shared" si="0"/>
        <v>0</v>
      </c>
      <c r="R17" s="14">
        <f t="shared" si="1"/>
        <v>0</v>
      </c>
      <c r="S17" s="15">
        <f t="shared" si="19"/>
        <v>0</v>
      </c>
      <c r="T17"/>
    </row>
    <row r="18" spans="1:20" ht="24" x14ac:dyDescent="0.25">
      <c r="A18" s="75" t="s">
        <v>307</v>
      </c>
      <c r="B18" s="64" t="s">
        <v>115</v>
      </c>
      <c r="C18" s="66">
        <v>5915322</v>
      </c>
      <c r="D18" s="53" t="s">
        <v>116</v>
      </c>
      <c r="E18" s="13" t="s">
        <v>118</v>
      </c>
      <c r="F18" s="67">
        <v>50</v>
      </c>
      <c r="G18" s="14"/>
      <c r="H18" s="14"/>
      <c r="I18" s="14">
        <f t="shared" si="12"/>
        <v>0</v>
      </c>
      <c r="J18" s="14">
        <f t="shared" si="13"/>
        <v>0</v>
      </c>
      <c r="K18" s="14">
        <f t="shared" si="14"/>
        <v>0</v>
      </c>
      <c r="L18" s="14">
        <f t="shared" si="15"/>
        <v>0</v>
      </c>
      <c r="M18" s="14">
        <f t="shared" si="16"/>
        <v>0</v>
      </c>
      <c r="N18" s="14">
        <f t="shared" si="17"/>
        <v>0</v>
      </c>
      <c r="O18" s="14">
        <f t="shared" si="18"/>
        <v>0</v>
      </c>
      <c r="P18" s="69" t="s">
        <v>101</v>
      </c>
      <c r="Q18" s="14">
        <f t="shared" si="0"/>
        <v>0</v>
      </c>
      <c r="R18" s="14">
        <f t="shared" si="1"/>
        <v>0</v>
      </c>
      <c r="S18" s="15">
        <f t="shared" si="19"/>
        <v>0</v>
      </c>
      <c r="T18"/>
    </row>
    <row r="19" spans="1:20" x14ac:dyDescent="0.25">
      <c r="A19" s="75" t="s">
        <v>308</v>
      </c>
      <c r="B19" s="64" t="s">
        <v>115</v>
      </c>
      <c r="C19" s="66">
        <v>5914479</v>
      </c>
      <c r="D19" s="53" t="s">
        <v>117</v>
      </c>
      <c r="E19" s="13" t="s">
        <v>118</v>
      </c>
      <c r="F19" s="67">
        <v>1200</v>
      </c>
      <c r="G19" s="14"/>
      <c r="H19" s="14"/>
      <c r="I19" s="14">
        <f t="shared" si="12"/>
        <v>0</v>
      </c>
      <c r="J19" s="14">
        <f t="shared" si="13"/>
        <v>0</v>
      </c>
      <c r="K19" s="14">
        <f t="shared" si="14"/>
        <v>0</v>
      </c>
      <c r="L19" s="14">
        <f t="shared" si="15"/>
        <v>0</v>
      </c>
      <c r="M19" s="14">
        <f t="shared" si="16"/>
        <v>0</v>
      </c>
      <c r="N19" s="14">
        <f t="shared" si="17"/>
        <v>0</v>
      </c>
      <c r="O19" s="14">
        <f t="shared" si="18"/>
        <v>0</v>
      </c>
      <c r="P19" s="69" t="s">
        <v>101</v>
      </c>
      <c r="Q19" s="14">
        <f t="shared" si="0"/>
        <v>0</v>
      </c>
      <c r="R19" s="14">
        <f t="shared" si="1"/>
        <v>0</v>
      </c>
      <c r="S19" s="15">
        <f t="shared" si="19"/>
        <v>0</v>
      </c>
      <c r="T19"/>
    </row>
    <row r="20" spans="1:20" ht="8.1" customHeight="1" x14ac:dyDescent="0.25">
      <c r="A20" s="30"/>
      <c r="B20" s="30"/>
      <c r="C20" s="16"/>
      <c r="D20" s="17"/>
      <c r="E20" s="18"/>
      <c r="F20" s="19"/>
      <c r="G20" s="19"/>
      <c r="H20" s="19"/>
      <c r="I20" s="20"/>
      <c r="J20" s="20"/>
      <c r="K20" s="20"/>
      <c r="L20" s="20"/>
      <c r="M20" s="21"/>
      <c r="N20" s="21"/>
      <c r="O20" s="21"/>
      <c r="P20" s="21"/>
      <c r="Q20" s="21"/>
      <c r="R20" s="21"/>
      <c r="S20" s="22"/>
      <c r="T20"/>
    </row>
    <row r="21" spans="1:20" ht="15.75" customHeight="1" x14ac:dyDescent="0.25">
      <c r="A21" s="70">
        <v>2</v>
      </c>
      <c r="B21" s="71"/>
      <c r="C21" s="72"/>
      <c r="D21" s="73" t="s">
        <v>119</v>
      </c>
      <c r="E21" s="73"/>
      <c r="F21" s="74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/>
    </row>
    <row r="22" spans="1:20" x14ac:dyDescent="0.25">
      <c r="A22" s="70" t="s">
        <v>11</v>
      </c>
      <c r="B22" s="71"/>
      <c r="C22" s="72"/>
      <c r="D22" s="73" t="s">
        <v>120</v>
      </c>
      <c r="E22" s="73"/>
      <c r="F22" s="74"/>
      <c r="G22" s="76"/>
      <c r="H22" s="76"/>
      <c r="I22" s="76"/>
      <c r="J22" s="76">
        <f>ROUND(SUM(J23:J31),2)</f>
        <v>0</v>
      </c>
      <c r="K22" s="76">
        <f>ROUND(SUM(K23:K31),2)</f>
        <v>0</v>
      </c>
      <c r="L22" s="76">
        <f>ROUND(SUM(L23:L31),2)</f>
        <v>0</v>
      </c>
      <c r="M22" s="76"/>
      <c r="N22" s="76"/>
      <c r="O22" s="76"/>
      <c r="P22" s="76"/>
      <c r="Q22" s="76">
        <f>ROUND((SUM(Q23:Q31)),2)</f>
        <v>0</v>
      </c>
      <c r="R22" s="76">
        <f>ROUND((SUM(R23:R31)),2)</f>
        <v>0</v>
      </c>
      <c r="S22" s="76">
        <f>ROUND((SUM(S23:S31)),2)</f>
        <v>0</v>
      </c>
      <c r="T22"/>
    </row>
    <row r="23" spans="1:20" ht="48" customHeight="1" x14ac:dyDescent="0.25">
      <c r="A23" s="75" t="s">
        <v>121</v>
      </c>
      <c r="B23" s="64" t="s">
        <v>80</v>
      </c>
      <c r="C23" s="65">
        <v>100973</v>
      </c>
      <c r="D23" s="53" t="s">
        <v>50</v>
      </c>
      <c r="E23" s="13" t="s">
        <v>42</v>
      </c>
      <c r="F23" s="67">
        <v>420</v>
      </c>
      <c r="G23" s="14"/>
      <c r="H23" s="14"/>
      <c r="I23" s="14">
        <f t="shared" ref="I23:I28" si="20">ROUND((H23+G23),2)</f>
        <v>0</v>
      </c>
      <c r="J23" s="14">
        <f t="shared" ref="J23:J28" si="21">ROUND((G23*F23),2)</f>
        <v>0</v>
      </c>
      <c r="K23" s="14">
        <f t="shared" ref="K23:K28" si="22">ROUND((H23*F23),2)</f>
        <v>0</v>
      </c>
      <c r="L23" s="14">
        <f t="shared" ref="L23:L28" si="23">ROUND((K23+J23),2)</f>
        <v>0</v>
      </c>
      <c r="M23" s="14">
        <f t="shared" ref="M23:M28" si="24">ROUND((IF(P23="BDI 1",((1+($S$3/100))*G23),((1+($S$4/100))*G23))),2)</f>
        <v>0</v>
      </c>
      <c r="N23" s="14">
        <f t="shared" ref="N23:N28" si="25">ROUND((IF(P23="BDI 1",((1+($S$3/100))*H23),((1+($S$4/100))*H23))),2)</f>
        <v>0</v>
      </c>
      <c r="O23" s="14">
        <f t="shared" ref="O23:O28" si="26">ROUND((M23+N23),2)</f>
        <v>0</v>
      </c>
      <c r="P23" s="69" t="s">
        <v>101</v>
      </c>
      <c r="Q23" s="14">
        <f t="shared" ref="Q23:Q28" si="27">ROUND(M23*F23,2)</f>
        <v>0</v>
      </c>
      <c r="R23" s="14">
        <f t="shared" ref="R23:R28" si="28">ROUND(N23*F23,2)</f>
        <v>0</v>
      </c>
      <c r="S23" s="15">
        <f t="shared" ref="S23:S28" si="29">ROUND(Q23+R23,2)</f>
        <v>0</v>
      </c>
      <c r="T23"/>
    </row>
    <row r="24" spans="1:20" ht="43.5" customHeight="1" x14ac:dyDescent="0.25">
      <c r="A24" s="75" t="s">
        <v>122</v>
      </c>
      <c r="B24" s="64" t="s">
        <v>80</v>
      </c>
      <c r="C24" s="65">
        <v>93589</v>
      </c>
      <c r="D24" s="53" t="s">
        <v>66</v>
      </c>
      <c r="E24" s="13" t="s">
        <v>37</v>
      </c>
      <c r="F24" s="67">
        <v>4200</v>
      </c>
      <c r="G24" s="14"/>
      <c r="H24" s="14"/>
      <c r="I24" s="14">
        <f t="shared" ref="I24" si="30">ROUND((H24+G24),2)</f>
        <v>0</v>
      </c>
      <c r="J24" s="14">
        <f t="shared" si="21"/>
        <v>0</v>
      </c>
      <c r="K24" s="14">
        <f t="shared" si="22"/>
        <v>0</v>
      </c>
      <c r="L24" s="14">
        <f t="shared" si="23"/>
        <v>0</v>
      </c>
      <c r="M24" s="14">
        <f t="shared" ref="M24" si="31">ROUND((IF(P24="BDI 1",((1+($S$3/100))*G24),((1+($S$4/100))*G24))),2)</f>
        <v>0</v>
      </c>
      <c r="N24" s="14">
        <f t="shared" ref="N24" si="32">ROUND((IF(P24="BDI 1",((1+($S$3/100))*H24),((1+($S$4/100))*H24))),2)</f>
        <v>0</v>
      </c>
      <c r="O24" s="14">
        <f t="shared" ref="O24" si="33">ROUND((M24+N24),2)</f>
        <v>0</v>
      </c>
      <c r="P24" s="69" t="s">
        <v>101</v>
      </c>
      <c r="Q24" s="14">
        <f t="shared" ref="Q24" si="34">ROUND(M24*F24,2)</f>
        <v>0</v>
      </c>
      <c r="R24" s="14">
        <f t="shared" ref="R24" si="35">ROUND(N24*F24,2)</f>
        <v>0</v>
      </c>
      <c r="S24" s="15">
        <f t="shared" ref="S24" si="36">ROUND(Q24+R24,2)</f>
        <v>0</v>
      </c>
      <c r="T24"/>
    </row>
    <row r="25" spans="1:20" ht="60" x14ac:dyDescent="0.25">
      <c r="A25" s="75" t="s">
        <v>123</v>
      </c>
      <c r="B25" s="64" t="s">
        <v>80</v>
      </c>
      <c r="C25" s="66">
        <v>90084</v>
      </c>
      <c r="D25" s="53" t="s">
        <v>56</v>
      </c>
      <c r="E25" s="13" t="s">
        <v>42</v>
      </c>
      <c r="F25" s="67">
        <v>2734.53</v>
      </c>
      <c r="G25" s="14"/>
      <c r="H25" s="14"/>
      <c r="I25" s="14">
        <f t="shared" si="20"/>
        <v>0</v>
      </c>
      <c r="J25" s="14">
        <f t="shared" si="21"/>
        <v>0</v>
      </c>
      <c r="K25" s="14">
        <f t="shared" si="22"/>
        <v>0</v>
      </c>
      <c r="L25" s="14">
        <f t="shared" si="23"/>
        <v>0</v>
      </c>
      <c r="M25" s="14">
        <f t="shared" si="24"/>
        <v>0</v>
      </c>
      <c r="N25" s="14">
        <f t="shared" si="25"/>
        <v>0</v>
      </c>
      <c r="O25" s="14">
        <f t="shared" si="26"/>
        <v>0</v>
      </c>
      <c r="P25" s="69" t="s">
        <v>101</v>
      </c>
      <c r="Q25" s="14">
        <f t="shared" si="27"/>
        <v>0</v>
      </c>
      <c r="R25" s="14">
        <f t="shared" si="28"/>
        <v>0</v>
      </c>
      <c r="S25" s="15">
        <f t="shared" si="29"/>
        <v>0</v>
      </c>
      <c r="T25"/>
    </row>
    <row r="26" spans="1:20" ht="60" x14ac:dyDescent="0.25">
      <c r="A26" s="75" t="s">
        <v>124</v>
      </c>
      <c r="B26" s="64" t="s">
        <v>80</v>
      </c>
      <c r="C26" s="65">
        <v>93377</v>
      </c>
      <c r="D26" s="53" t="s">
        <v>65</v>
      </c>
      <c r="E26" s="13" t="s">
        <v>42</v>
      </c>
      <c r="F26" s="67">
        <v>2588</v>
      </c>
      <c r="G26" s="14"/>
      <c r="H26" s="14"/>
      <c r="I26" s="14">
        <f t="shared" si="20"/>
        <v>0</v>
      </c>
      <c r="J26" s="14">
        <f t="shared" si="21"/>
        <v>0</v>
      </c>
      <c r="K26" s="14">
        <f t="shared" si="22"/>
        <v>0</v>
      </c>
      <c r="L26" s="14">
        <f t="shared" si="23"/>
        <v>0</v>
      </c>
      <c r="M26" s="14">
        <f t="shared" si="24"/>
        <v>0</v>
      </c>
      <c r="N26" s="14">
        <f t="shared" si="25"/>
        <v>0</v>
      </c>
      <c r="O26" s="14">
        <f t="shared" si="26"/>
        <v>0</v>
      </c>
      <c r="P26" s="69" t="s">
        <v>101</v>
      </c>
      <c r="Q26" s="14">
        <f t="shared" si="27"/>
        <v>0</v>
      </c>
      <c r="R26" s="14">
        <f t="shared" si="28"/>
        <v>0</v>
      </c>
      <c r="S26" s="15">
        <f t="shared" si="29"/>
        <v>0</v>
      </c>
      <c r="T26"/>
    </row>
    <row r="27" spans="1:20" ht="48" x14ac:dyDescent="0.25">
      <c r="A27" s="75" t="s">
        <v>125</v>
      </c>
      <c r="B27" s="64" t="s">
        <v>80</v>
      </c>
      <c r="C27" s="66">
        <v>100973</v>
      </c>
      <c r="D27" s="53" t="s">
        <v>50</v>
      </c>
      <c r="E27" s="13" t="s">
        <v>42</v>
      </c>
      <c r="F27" s="67">
        <v>585</v>
      </c>
      <c r="G27" s="14"/>
      <c r="H27" s="14"/>
      <c r="I27" s="14">
        <f t="shared" si="20"/>
        <v>0</v>
      </c>
      <c r="J27" s="14">
        <f t="shared" si="21"/>
        <v>0</v>
      </c>
      <c r="K27" s="14">
        <f t="shared" si="22"/>
        <v>0</v>
      </c>
      <c r="L27" s="14">
        <f t="shared" si="23"/>
        <v>0</v>
      </c>
      <c r="M27" s="14">
        <f t="shared" si="24"/>
        <v>0</v>
      </c>
      <c r="N27" s="14">
        <f t="shared" si="25"/>
        <v>0</v>
      </c>
      <c r="O27" s="14">
        <f t="shared" si="26"/>
        <v>0</v>
      </c>
      <c r="P27" s="69" t="s">
        <v>101</v>
      </c>
      <c r="Q27" s="14">
        <f t="shared" si="27"/>
        <v>0</v>
      </c>
      <c r="R27" s="14">
        <f t="shared" si="28"/>
        <v>0</v>
      </c>
      <c r="S27" s="15">
        <f t="shared" si="29"/>
        <v>0</v>
      </c>
      <c r="T27"/>
    </row>
    <row r="28" spans="1:20" ht="36" x14ac:dyDescent="0.25">
      <c r="A28" s="75" t="s">
        <v>126</v>
      </c>
      <c r="B28" s="64" t="s">
        <v>80</v>
      </c>
      <c r="C28" s="66">
        <v>93589</v>
      </c>
      <c r="D28" s="53" t="s">
        <v>66</v>
      </c>
      <c r="E28" s="13" t="s">
        <v>37</v>
      </c>
      <c r="F28" s="67">
        <v>5850</v>
      </c>
      <c r="G28" s="14"/>
      <c r="H28" s="14"/>
      <c r="I28" s="14">
        <f t="shared" si="20"/>
        <v>0</v>
      </c>
      <c r="J28" s="14">
        <f t="shared" si="21"/>
        <v>0</v>
      </c>
      <c r="K28" s="14">
        <f t="shared" si="22"/>
        <v>0</v>
      </c>
      <c r="L28" s="14">
        <f t="shared" si="23"/>
        <v>0</v>
      </c>
      <c r="M28" s="14">
        <f t="shared" si="24"/>
        <v>0</v>
      </c>
      <c r="N28" s="14">
        <f t="shared" si="25"/>
        <v>0</v>
      </c>
      <c r="O28" s="14">
        <f t="shared" si="26"/>
        <v>0</v>
      </c>
      <c r="P28" s="69" t="s">
        <v>101</v>
      </c>
      <c r="Q28" s="14">
        <f t="shared" si="27"/>
        <v>0</v>
      </c>
      <c r="R28" s="14">
        <f t="shared" si="28"/>
        <v>0</v>
      </c>
      <c r="S28" s="15">
        <f t="shared" si="29"/>
        <v>0</v>
      </c>
      <c r="T28"/>
    </row>
    <row r="29" spans="1:20" ht="24" x14ac:dyDescent="0.25">
      <c r="A29" s="75" t="s">
        <v>127</v>
      </c>
      <c r="B29" s="64" t="s">
        <v>80</v>
      </c>
      <c r="C29" s="66">
        <v>100574</v>
      </c>
      <c r="D29" s="53" t="s">
        <v>49</v>
      </c>
      <c r="E29" s="13" t="s">
        <v>42</v>
      </c>
      <c r="F29" s="67">
        <v>585</v>
      </c>
      <c r="G29" s="14"/>
      <c r="H29" s="14"/>
      <c r="I29" s="14">
        <f t="shared" ref="I29:I30" si="37">ROUND((H29+G29),2)</f>
        <v>0</v>
      </c>
      <c r="J29" s="14">
        <f t="shared" ref="J29:J30" si="38">ROUND((G29*F29),2)</f>
        <v>0</v>
      </c>
      <c r="K29" s="14">
        <f t="shared" ref="K29:K30" si="39">ROUND((H29*F29),2)</f>
        <v>0</v>
      </c>
      <c r="L29" s="14">
        <f t="shared" ref="L29:L30" si="40">ROUND((K29+J29),2)</f>
        <v>0</v>
      </c>
      <c r="M29" s="14">
        <f t="shared" ref="M29:M30" si="41">ROUND((IF(P29="BDI 1",((1+($S$3/100))*G29),((1+($S$4/100))*G29))),2)</f>
        <v>0</v>
      </c>
      <c r="N29" s="14">
        <f t="shared" ref="N29:N30" si="42">ROUND((IF(P29="BDI 1",((1+($S$3/100))*H29),((1+($S$4/100))*H29))),2)</f>
        <v>0</v>
      </c>
      <c r="O29" s="14">
        <f t="shared" ref="O29:O30" si="43">ROUND((M29+N29),2)</f>
        <v>0</v>
      </c>
      <c r="P29" s="69" t="s">
        <v>101</v>
      </c>
      <c r="Q29" s="14">
        <f t="shared" ref="Q29:Q30" si="44">ROUND(M29*F29,2)</f>
        <v>0</v>
      </c>
      <c r="R29" s="14">
        <f t="shared" ref="R29:R30" si="45">ROUND(N29*F29,2)</f>
        <v>0</v>
      </c>
      <c r="S29" s="15">
        <f t="shared" ref="S29:S30" si="46">ROUND(Q29+R29,2)</f>
        <v>0</v>
      </c>
      <c r="T29"/>
    </row>
    <row r="30" spans="1:20" ht="36" x14ac:dyDescent="0.25">
      <c r="A30" s="75" t="s">
        <v>128</v>
      </c>
      <c r="B30" s="64" t="s">
        <v>80</v>
      </c>
      <c r="C30" s="66">
        <v>101578</v>
      </c>
      <c r="D30" s="53" t="s">
        <v>52</v>
      </c>
      <c r="E30" s="13" t="s">
        <v>39</v>
      </c>
      <c r="F30" s="67">
        <v>2450</v>
      </c>
      <c r="G30" s="14"/>
      <c r="H30" s="14"/>
      <c r="I30" s="14">
        <f t="shared" si="37"/>
        <v>0</v>
      </c>
      <c r="J30" s="14">
        <f t="shared" si="38"/>
        <v>0</v>
      </c>
      <c r="K30" s="14">
        <f t="shared" si="39"/>
        <v>0</v>
      </c>
      <c r="L30" s="14">
        <f t="shared" si="40"/>
        <v>0</v>
      </c>
      <c r="M30" s="14">
        <f t="shared" si="41"/>
        <v>0</v>
      </c>
      <c r="N30" s="14">
        <f t="shared" si="42"/>
        <v>0</v>
      </c>
      <c r="O30" s="14">
        <f t="shared" si="43"/>
        <v>0</v>
      </c>
      <c r="P30" s="69" t="s">
        <v>101</v>
      </c>
      <c r="Q30" s="14">
        <f t="shared" si="44"/>
        <v>0</v>
      </c>
      <c r="R30" s="14">
        <f t="shared" si="45"/>
        <v>0</v>
      </c>
      <c r="S30" s="15">
        <f t="shared" si="46"/>
        <v>0</v>
      </c>
      <c r="T30"/>
    </row>
    <row r="31" spans="1:20" ht="36" x14ac:dyDescent="0.25">
      <c r="A31" s="75" t="s">
        <v>129</v>
      </c>
      <c r="B31" s="64" t="s">
        <v>130</v>
      </c>
      <c r="C31" s="66">
        <v>4</v>
      </c>
      <c r="D31" s="53" t="s">
        <v>131</v>
      </c>
      <c r="E31" s="13" t="s">
        <v>75</v>
      </c>
      <c r="F31" s="67">
        <v>420</v>
      </c>
      <c r="G31" s="14"/>
      <c r="H31" s="14"/>
      <c r="I31" s="14">
        <f t="shared" ref="I31" si="47">ROUND((H31+G31),2)</f>
        <v>0</v>
      </c>
      <c r="J31" s="14">
        <f t="shared" ref="J31" si="48">ROUND((G31*F31),2)</f>
        <v>0</v>
      </c>
      <c r="K31" s="14">
        <f t="shared" ref="K31" si="49">ROUND((H31*F31),2)</f>
        <v>0</v>
      </c>
      <c r="L31" s="14">
        <f t="shared" ref="L31" si="50">ROUND((K31+J31),2)</f>
        <v>0</v>
      </c>
      <c r="M31" s="14">
        <f t="shared" ref="M31" si="51">ROUND((IF(P31="BDI 1",((1+($S$3/100))*G31),((1+($S$4/100))*G31))),2)</f>
        <v>0</v>
      </c>
      <c r="N31" s="14">
        <f t="shared" ref="N31" si="52">ROUND((IF(P31="BDI 1",((1+($S$3/100))*H31),((1+($S$4/100))*H31))),2)</f>
        <v>0</v>
      </c>
      <c r="O31" s="14">
        <f t="shared" ref="O31" si="53">ROUND((M31+N31),2)</f>
        <v>0</v>
      </c>
      <c r="P31" s="69" t="s">
        <v>101</v>
      </c>
      <c r="Q31" s="14">
        <f t="shared" ref="Q31" si="54">ROUND(M31*F31,2)</f>
        <v>0</v>
      </c>
      <c r="R31" s="14">
        <f t="shared" ref="R31" si="55">ROUND(N31*F31,2)</f>
        <v>0</v>
      </c>
      <c r="S31" s="15">
        <f t="shared" ref="S31" si="56">ROUND(Q31+R31,2)</f>
        <v>0</v>
      </c>
      <c r="T31"/>
    </row>
    <row r="32" spans="1:20" ht="8.1" customHeight="1" x14ac:dyDescent="0.25">
      <c r="A32" s="30"/>
      <c r="B32" s="30"/>
      <c r="C32" s="18"/>
      <c r="D32" s="51"/>
      <c r="E32" s="18"/>
      <c r="F32" s="19"/>
      <c r="G32" s="23"/>
      <c r="H32" s="23"/>
      <c r="I32" s="23"/>
      <c r="J32" s="23"/>
      <c r="K32" s="23"/>
      <c r="L32" s="23"/>
      <c r="M32" s="21"/>
      <c r="N32" s="21"/>
      <c r="O32" s="21"/>
      <c r="P32" s="21"/>
      <c r="Q32" s="21"/>
      <c r="R32" s="21"/>
      <c r="S32" s="22"/>
      <c r="T32"/>
    </row>
    <row r="33" spans="1:20" x14ac:dyDescent="0.25">
      <c r="A33" s="70" t="s">
        <v>12</v>
      </c>
      <c r="B33" s="71"/>
      <c r="C33" s="72"/>
      <c r="D33" s="73" t="s">
        <v>143</v>
      </c>
      <c r="E33" s="73"/>
      <c r="F33" s="74"/>
      <c r="G33" s="76"/>
      <c r="H33" s="76"/>
      <c r="I33" s="76"/>
      <c r="J33" s="76">
        <f>ROUND(SUM(J34:J44),2)</f>
        <v>0</v>
      </c>
      <c r="K33" s="76">
        <f>ROUND(SUM(K34:K44),2)</f>
        <v>0</v>
      </c>
      <c r="L33" s="76">
        <f>ROUND(SUM(L34:L44),2)</f>
        <v>0</v>
      </c>
      <c r="M33" s="76"/>
      <c r="N33" s="76"/>
      <c r="O33" s="76"/>
      <c r="P33" s="76"/>
      <c r="Q33" s="76">
        <f>ROUND((SUM(Q34:Q44)),2)</f>
        <v>0</v>
      </c>
      <c r="R33" s="76">
        <f>ROUND((SUM(R34:R44)),2)</f>
        <v>0</v>
      </c>
      <c r="S33" s="76">
        <f>ROUND((SUM(S34:S44)),2)</f>
        <v>0</v>
      </c>
      <c r="T33"/>
    </row>
    <row r="34" spans="1:20" ht="48" x14ac:dyDescent="0.25">
      <c r="A34" s="75" t="s">
        <v>132</v>
      </c>
      <c r="B34" s="64" t="s">
        <v>80</v>
      </c>
      <c r="C34" s="65">
        <v>100973</v>
      </c>
      <c r="D34" s="53" t="s">
        <v>50</v>
      </c>
      <c r="E34" s="13" t="s">
        <v>42</v>
      </c>
      <c r="F34" s="67">
        <v>316.8</v>
      </c>
      <c r="G34" s="14"/>
      <c r="H34" s="14"/>
      <c r="I34" s="14">
        <f t="shared" ref="I34:I35" si="57">ROUND((H34+G34),2)</f>
        <v>0</v>
      </c>
      <c r="J34" s="14">
        <f t="shared" ref="J34:J42" si="58">ROUND((G34*F34),2)</f>
        <v>0</v>
      </c>
      <c r="K34" s="14">
        <f t="shared" ref="K34:K42" si="59">ROUND((H34*F34),2)</f>
        <v>0</v>
      </c>
      <c r="L34" s="14">
        <f t="shared" ref="L34:L42" si="60">ROUND((K34+J34),2)</f>
        <v>0</v>
      </c>
      <c r="M34" s="14">
        <f t="shared" ref="M34:M35" si="61">ROUND((IF(P34="BDI 1",((1+($S$3/100))*G34),((1+($S$4/100))*G34))),2)</f>
        <v>0</v>
      </c>
      <c r="N34" s="14">
        <f t="shared" ref="N34:N35" si="62">ROUND((IF(P34="BDI 1",((1+($S$3/100))*H34),((1+($S$4/100))*H34))),2)</f>
        <v>0</v>
      </c>
      <c r="O34" s="14">
        <f t="shared" ref="O34:O35" si="63">ROUND((M34+N34),2)</f>
        <v>0</v>
      </c>
      <c r="P34" s="69" t="s">
        <v>101</v>
      </c>
      <c r="Q34" s="14">
        <f t="shared" ref="Q34:Q35" si="64">ROUND(M34*F34,2)</f>
        <v>0</v>
      </c>
      <c r="R34" s="14">
        <f t="shared" ref="R34:R35" si="65">ROUND(N34*F34,2)</f>
        <v>0</v>
      </c>
      <c r="S34" s="15">
        <f t="shared" ref="S34:S35" si="66">ROUND(Q34+R34,2)</f>
        <v>0</v>
      </c>
      <c r="T34"/>
    </row>
    <row r="35" spans="1:20" ht="36" x14ac:dyDescent="0.25">
      <c r="A35" s="75" t="s">
        <v>133</v>
      </c>
      <c r="B35" s="64" t="s">
        <v>80</v>
      </c>
      <c r="C35" s="66">
        <v>93589</v>
      </c>
      <c r="D35" s="53" t="s">
        <v>66</v>
      </c>
      <c r="E35" s="13" t="s">
        <v>37</v>
      </c>
      <c r="F35" s="67">
        <v>3168</v>
      </c>
      <c r="G35" s="14"/>
      <c r="H35" s="14"/>
      <c r="I35" s="14">
        <f t="shared" si="57"/>
        <v>0</v>
      </c>
      <c r="J35" s="14">
        <f t="shared" si="58"/>
        <v>0</v>
      </c>
      <c r="K35" s="14">
        <f t="shared" si="59"/>
        <v>0</v>
      </c>
      <c r="L35" s="14">
        <f t="shared" si="60"/>
        <v>0</v>
      </c>
      <c r="M35" s="14">
        <f t="shared" si="61"/>
        <v>0</v>
      </c>
      <c r="N35" s="14">
        <f t="shared" si="62"/>
        <v>0</v>
      </c>
      <c r="O35" s="14">
        <f t="shared" si="63"/>
        <v>0</v>
      </c>
      <c r="P35" s="69" t="s">
        <v>101</v>
      </c>
      <c r="Q35" s="14">
        <f t="shared" si="64"/>
        <v>0</v>
      </c>
      <c r="R35" s="14">
        <f t="shared" si="65"/>
        <v>0</v>
      </c>
      <c r="S35" s="15">
        <f t="shared" si="66"/>
        <v>0</v>
      </c>
      <c r="T35"/>
    </row>
    <row r="36" spans="1:20" ht="60" x14ac:dyDescent="0.25">
      <c r="A36" s="75" t="s">
        <v>134</v>
      </c>
      <c r="B36" s="64" t="s">
        <v>80</v>
      </c>
      <c r="C36" s="66">
        <v>90100</v>
      </c>
      <c r="D36" s="53" t="s">
        <v>57</v>
      </c>
      <c r="E36" s="13" t="s">
        <v>42</v>
      </c>
      <c r="F36" s="67">
        <v>1136</v>
      </c>
      <c r="G36" s="14"/>
      <c r="H36" s="14"/>
      <c r="I36" s="14">
        <f t="shared" ref="I36:I42" si="67">ROUND((H36+G36),2)</f>
        <v>0</v>
      </c>
      <c r="J36" s="14">
        <f t="shared" si="58"/>
        <v>0</v>
      </c>
      <c r="K36" s="14">
        <f t="shared" si="59"/>
        <v>0</v>
      </c>
      <c r="L36" s="14">
        <f t="shared" si="60"/>
        <v>0</v>
      </c>
      <c r="M36" s="14">
        <f t="shared" ref="M36:M42" si="68">ROUND((IF(P36="BDI 1",((1+($S$3/100))*G36),((1+($S$4/100))*G36))),2)</f>
        <v>0</v>
      </c>
      <c r="N36" s="14">
        <f t="shared" ref="N36:N42" si="69">ROUND((IF(P36="BDI 1",((1+($S$3/100))*H36),((1+($S$4/100))*H36))),2)</f>
        <v>0</v>
      </c>
      <c r="O36" s="14">
        <f t="shared" ref="O36:O42" si="70">ROUND((M36+N36),2)</f>
        <v>0</v>
      </c>
      <c r="P36" s="69" t="s">
        <v>101</v>
      </c>
      <c r="Q36" s="14">
        <f t="shared" ref="Q36:Q42" si="71">ROUND(M36*F36,2)</f>
        <v>0</v>
      </c>
      <c r="R36" s="14">
        <f t="shared" ref="R36:R42" si="72">ROUND(N36*F36,2)</f>
        <v>0</v>
      </c>
      <c r="S36" s="15">
        <f t="shared" ref="S36:S42" si="73">ROUND(Q36+R36,2)</f>
        <v>0</v>
      </c>
      <c r="T36"/>
    </row>
    <row r="37" spans="1:20" ht="60" x14ac:dyDescent="0.25">
      <c r="A37" s="75" t="s">
        <v>135</v>
      </c>
      <c r="B37" s="64" t="s">
        <v>80</v>
      </c>
      <c r="C37" s="66">
        <v>93377</v>
      </c>
      <c r="D37" s="53" t="s">
        <v>65</v>
      </c>
      <c r="E37" s="13" t="s">
        <v>42</v>
      </c>
      <c r="F37" s="67">
        <v>884</v>
      </c>
      <c r="G37" s="14"/>
      <c r="H37" s="14"/>
      <c r="I37" s="14">
        <f t="shared" si="67"/>
        <v>0</v>
      </c>
      <c r="J37" s="14">
        <f t="shared" si="58"/>
        <v>0</v>
      </c>
      <c r="K37" s="14">
        <f t="shared" si="59"/>
        <v>0</v>
      </c>
      <c r="L37" s="14">
        <f t="shared" si="60"/>
        <v>0</v>
      </c>
      <c r="M37" s="14">
        <f t="shared" si="68"/>
        <v>0</v>
      </c>
      <c r="N37" s="14">
        <f t="shared" si="69"/>
        <v>0</v>
      </c>
      <c r="O37" s="14">
        <f t="shared" si="70"/>
        <v>0</v>
      </c>
      <c r="P37" s="69" t="s">
        <v>101</v>
      </c>
      <c r="Q37" s="14">
        <f t="shared" si="71"/>
        <v>0</v>
      </c>
      <c r="R37" s="14">
        <f t="shared" si="72"/>
        <v>0</v>
      </c>
      <c r="S37" s="15">
        <f t="shared" si="73"/>
        <v>0</v>
      </c>
      <c r="T37"/>
    </row>
    <row r="38" spans="1:20" ht="48" x14ac:dyDescent="0.25">
      <c r="A38" s="75" t="s">
        <v>136</v>
      </c>
      <c r="B38" s="64" t="s">
        <v>80</v>
      </c>
      <c r="C38" s="66">
        <v>100973</v>
      </c>
      <c r="D38" s="53" t="s">
        <v>50</v>
      </c>
      <c r="E38" s="13" t="s">
        <v>42</v>
      </c>
      <c r="F38" s="67">
        <v>304.14999999999998</v>
      </c>
      <c r="G38" s="14"/>
      <c r="H38" s="14"/>
      <c r="I38" s="14">
        <f t="shared" si="67"/>
        <v>0</v>
      </c>
      <c r="J38" s="14">
        <f t="shared" si="58"/>
        <v>0</v>
      </c>
      <c r="K38" s="14">
        <f t="shared" si="59"/>
        <v>0</v>
      </c>
      <c r="L38" s="14">
        <f t="shared" si="60"/>
        <v>0</v>
      </c>
      <c r="M38" s="14">
        <f t="shared" si="68"/>
        <v>0</v>
      </c>
      <c r="N38" s="14">
        <f t="shared" si="69"/>
        <v>0</v>
      </c>
      <c r="O38" s="14">
        <f t="shared" si="70"/>
        <v>0</v>
      </c>
      <c r="P38" s="69" t="s">
        <v>101</v>
      </c>
      <c r="Q38" s="14">
        <f t="shared" si="71"/>
        <v>0</v>
      </c>
      <c r="R38" s="14">
        <f t="shared" si="72"/>
        <v>0</v>
      </c>
      <c r="S38" s="15">
        <f t="shared" si="73"/>
        <v>0</v>
      </c>
      <c r="T38"/>
    </row>
    <row r="39" spans="1:20" ht="36" x14ac:dyDescent="0.25">
      <c r="A39" s="75" t="s">
        <v>137</v>
      </c>
      <c r="B39" s="64" t="s">
        <v>80</v>
      </c>
      <c r="C39" s="66">
        <v>93589</v>
      </c>
      <c r="D39" s="53" t="s">
        <v>66</v>
      </c>
      <c r="E39" s="13" t="s">
        <v>37</v>
      </c>
      <c r="F39" s="67">
        <v>3041.5</v>
      </c>
      <c r="G39" s="14"/>
      <c r="H39" s="14"/>
      <c r="I39" s="14">
        <f t="shared" si="67"/>
        <v>0</v>
      </c>
      <c r="J39" s="14">
        <f t="shared" si="58"/>
        <v>0</v>
      </c>
      <c r="K39" s="14">
        <f t="shared" si="59"/>
        <v>0</v>
      </c>
      <c r="L39" s="14">
        <f t="shared" si="60"/>
        <v>0</v>
      </c>
      <c r="M39" s="14">
        <f t="shared" si="68"/>
        <v>0</v>
      </c>
      <c r="N39" s="14">
        <f t="shared" si="69"/>
        <v>0</v>
      </c>
      <c r="O39" s="14">
        <f t="shared" si="70"/>
        <v>0</v>
      </c>
      <c r="P39" s="69" t="s">
        <v>101</v>
      </c>
      <c r="Q39" s="14">
        <f t="shared" si="71"/>
        <v>0</v>
      </c>
      <c r="R39" s="14">
        <f t="shared" si="72"/>
        <v>0</v>
      </c>
      <c r="S39" s="15">
        <f t="shared" si="73"/>
        <v>0</v>
      </c>
      <c r="T39"/>
    </row>
    <row r="40" spans="1:20" ht="24" x14ac:dyDescent="0.25">
      <c r="A40" s="75" t="s">
        <v>138</v>
      </c>
      <c r="B40" s="64" t="s">
        <v>80</v>
      </c>
      <c r="C40" s="66">
        <v>100574</v>
      </c>
      <c r="D40" s="53" t="s">
        <v>49</v>
      </c>
      <c r="E40" s="13" t="s">
        <v>42</v>
      </c>
      <c r="F40" s="67">
        <v>304.14999999999998</v>
      </c>
      <c r="G40" s="14"/>
      <c r="H40" s="14"/>
      <c r="I40" s="14">
        <f t="shared" si="67"/>
        <v>0</v>
      </c>
      <c r="J40" s="14">
        <f t="shared" si="58"/>
        <v>0</v>
      </c>
      <c r="K40" s="14">
        <f t="shared" si="59"/>
        <v>0</v>
      </c>
      <c r="L40" s="14">
        <f t="shared" si="60"/>
        <v>0</v>
      </c>
      <c r="M40" s="14">
        <f t="shared" si="68"/>
        <v>0</v>
      </c>
      <c r="N40" s="14">
        <f t="shared" si="69"/>
        <v>0</v>
      </c>
      <c r="O40" s="14">
        <f t="shared" si="70"/>
        <v>0</v>
      </c>
      <c r="P40" s="69" t="s">
        <v>101</v>
      </c>
      <c r="Q40" s="14">
        <f t="shared" si="71"/>
        <v>0</v>
      </c>
      <c r="R40" s="14">
        <f t="shared" si="72"/>
        <v>0</v>
      </c>
      <c r="S40" s="15">
        <f t="shared" si="73"/>
        <v>0</v>
      </c>
      <c r="T40"/>
    </row>
    <row r="41" spans="1:20" ht="36" x14ac:dyDescent="0.25">
      <c r="A41" s="75" t="s">
        <v>139</v>
      </c>
      <c r="B41" s="64" t="s">
        <v>130</v>
      </c>
      <c r="C41" s="66">
        <v>5</v>
      </c>
      <c r="D41" s="53" t="s">
        <v>144</v>
      </c>
      <c r="E41" s="13" t="s">
        <v>75</v>
      </c>
      <c r="F41" s="67">
        <v>316.8</v>
      </c>
      <c r="G41" s="14"/>
      <c r="H41" s="14"/>
      <c r="I41" s="14">
        <f t="shared" si="67"/>
        <v>0</v>
      </c>
      <c r="J41" s="14">
        <f t="shared" si="58"/>
        <v>0</v>
      </c>
      <c r="K41" s="14">
        <f t="shared" si="59"/>
        <v>0</v>
      </c>
      <c r="L41" s="14">
        <f t="shared" si="60"/>
        <v>0</v>
      </c>
      <c r="M41" s="14">
        <f t="shared" si="68"/>
        <v>0</v>
      </c>
      <c r="N41" s="14">
        <f t="shared" si="69"/>
        <v>0</v>
      </c>
      <c r="O41" s="14">
        <f t="shared" si="70"/>
        <v>0</v>
      </c>
      <c r="P41" s="69" t="s">
        <v>101</v>
      </c>
      <c r="Q41" s="14">
        <f t="shared" si="71"/>
        <v>0</v>
      </c>
      <c r="R41" s="14">
        <f t="shared" si="72"/>
        <v>0</v>
      </c>
      <c r="S41" s="15">
        <f t="shared" si="73"/>
        <v>0</v>
      </c>
      <c r="T41"/>
    </row>
    <row r="42" spans="1:20" ht="36" x14ac:dyDescent="0.25">
      <c r="A42" s="75" t="s">
        <v>140</v>
      </c>
      <c r="B42" s="64" t="s">
        <v>80</v>
      </c>
      <c r="C42" s="66">
        <v>96396</v>
      </c>
      <c r="D42" s="53" t="s">
        <v>68</v>
      </c>
      <c r="E42" s="13" t="s">
        <v>42</v>
      </c>
      <c r="F42" s="67">
        <v>50.05</v>
      </c>
      <c r="G42" s="14"/>
      <c r="H42" s="14"/>
      <c r="I42" s="14">
        <f t="shared" si="67"/>
        <v>0</v>
      </c>
      <c r="J42" s="14">
        <f t="shared" si="58"/>
        <v>0</v>
      </c>
      <c r="K42" s="14">
        <f t="shared" si="59"/>
        <v>0</v>
      </c>
      <c r="L42" s="14">
        <f t="shared" si="60"/>
        <v>0</v>
      </c>
      <c r="M42" s="14">
        <f t="shared" si="68"/>
        <v>0</v>
      </c>
      <c r="N42" s="14">
        <f t="shared" si="69"/>
        <v>0</v>
      </c>
      <c r="O42" s="14">
        <f t="shared" si="70"/>
        <v>0</v>
      </c>
      <c r="P42" s="69" t="s">
        <v>101</v>
      </c>
      <c r="Q42" s="14">
        <f t="shared" si="71"/>
        <v>0</v>
      </c>
      <c r="R42" s="14">
        <f t="shared" si="72"/>
        <v>0</v>
      </c>
      <c r="S42" s="15">
        <f t="shared" si="73"/>
        <v>0</v>
      </c>
      <c r="T42"/>
    </row>
    <row r="43" spans="1:20" ht="48" x14ac:dyDescent="0.25">
      <c r="A43" s="75" t="s">
        <v>141</v>
      </c>
      <c r="B43" s="64" t="s">
        <v>80</v>
      </c>
      <c r="C43" s="66">
        <v>100973</v>
      </c>
      <c r="D43" s="53" t="s">
        <v>50</v>
      </c>
      <c r="E43" s="13" t="s">
        <v>42</v>
      </c>
      <c r="F43" s="67">
        <v>50.05</v>
      </c>
      <c r="G43" s="14"/>
      <c r="H43" s="14"/>
      <c r="I43" s="14">
        <f t="shared" ref="I43:I44" si="74">ROUND((H43+G43),2)</f>
        <v>0</v>
      </c>
      <c r="J43" s="14">
        <f t="shared" ref="J43:J44" si="75">ROUND((G43*F43),2)</f>
        <v>0</v>
      </c>
      <c r="K43" s="14">
        <f t="shared" ref="K43:K44" si="76">ROUND((H43*F43),2)</f>
        <v>0</v>
      </c>
      <c r="L43" s="14">
        <f t="shared" ref="L43:L44" si="77">ROUND((K43+J43),2)</f>
        <v>0</v>
      </c>
      <c r="M43" s="14">
        <f t="shared" ref="M43:M44" si="78">ROUND((IF(P43="BDI 1",((1+($S$3/100))*G43),((1+($S$4/100))*G43))),2)</f>
        <v>0</v>
      </c>
      <c r="N43" s="14">
        <f t="shared" ref="N43:N44" si="79">ROUND((IF(P43="BDI 1",((1+($S$3/100))*H43),((1+($S$4/100))*H43))),2)</f>
        <v>0</v>
      </c>
      <c r="O43" s="14">
        <f t="shared" ref="O43:O44" si="80">ROUND((M43+N43),2)</f>
        <v>0</v>
      </c>
      <c r="P43" s="69" t="s">
        <v>101</v>
      </c>
      <c r="Q43" s="14">
        <f t="shared" ref="Q43:Q44" si="81">ROUND(M43*F43,2)</f>
        <v>0</v>
      </c>
      <c r="R43" s="14">
        <f t="shared" ref="R43:R44" si="82">ROUND(N43*F43,2)</f>
        <v>0</v>
      </c>
      <c r="S43" s="15">
        <f t="shared" ref="S43:S44" si="83">ROUND(Q43+R43,2)</f>
        <v>0</v>
      </c>
      <c r="T43"/>
    </row>
    <row r="44" spans="1:20" ht="36" x14ac:dyDescent="0.25">
      <c r="A44" s="75" t="s">
        <v>142</v>
      </c>
      <c r="B44" s="64" t="s">
        <v>80</v>
      </c>
      <c r="C44" s="66">
        <v>93589</v>
      </c>
      <c r="D44" s="53" t="s">
        <v>66</v>
      </c>
      <c r="E44" s="13" t="s">
        <v>37</v>
      </c>
      <c r="F44" s="67">
        <v>500.5</v>
      </c>
      <c r="G44" s="14"/>
      <c r="H44" s="14"/>
      <c r="I44" s="14">
        <f t="shared" si="74"/>
        <v>0</v>
      </c>
      <c r="J44" s="14">
        <f t="shared" si="75"/>
        <v>0</v>
      </c>
      <c r="K44" s="14">
        <f t="shared" si="76"/>
        <v>0</v>
      </c>
      <c r="L44" s="14">
        <f t="shared" si="77"/>
        <v>0</v>
      </c>
      <c r="M44" s="14">
        <f t="shared" si="78"/>
        <v>0</v>
      </c>
      <c r="N44" s="14">
        <f t="shared" si="79"/>
        <v>0</v>
      </c>
      <c r="O44" s="14">
        <f t="shared" si="80"/>
        <v>0</v>
      </c>
      <c r="P44" s="69" t="s">
        <v>101</v>
      </c>
      <c r="Q44" s="14">
        <f t="shared" si="81"/>
        <v>0</v>
      </c>
      <c r="R44" s="14">
        <f t="shared" si="82"/>
        <v>0</v>
      </c>
      <c r="S44" s="15">
        <f t="shared" si="83"/>
        <v>0</v>
      </c>
      <c r="T44"/>
    </row>
    <row r="45" spans="1:20" ht="8.1" customHeight="1" x14ac:dyDescent="0.25">
      <c r="A45" s="31"/>
      <c r="B45" s="31"/>
      <c r="C45" s="24"/>
      <c r="D45" s="25"/>
      <c r="E45" s="24"/>
      <c r="F45" s="26"/>
      <c r="G45" s="26"/>
      <c r="H45" s="26"/>
      <c r="I45" s="27"/>
      <c r="J45" s="27"/>
      <c r="K45" s="27"/>
      <c r="L45" s="27"/>
      <c r="M45" s="21"/>
      <c r="N45" s="21"/>
      <c r="O45" s="21"/>
      <c r="P45" s="21"/>
      <c r="Q45" s="21"/>
      <c r="R45" s="21"/>
      <c r="S45" s="22"/>
      <c r="T45"/>
    </row>
    <row r="46" spans="1:20" x14ac:dyDescent="0.25">
      <c r="A46" s="70" t="s">
        <v>13</v>
      </c>
      <c r="B46" s="71"/>
      <c r="C46" s="72"/>
      <c r="D46" s="73" t="s">
        <v>154</v>
      </c>
      <c r="E46" s="73"/>
      <c r="F46" s="74"/>
      <c r="G46" s="76"/>
      <c r="H46" s="76"/>
      <c r="I46" s="76"/>
      <c r="J46" s="76">
        <f>ROUND(SUM(J47:J55),2)</f>
        <v>0</v>
      </c>
      <c r="K46" s="76">
        <f>ROUND(SUM(K47:K55),2)</f>
        <v>0</v>
      </c>
      <c r="L46" s="76">
        <f>ROUND(SUM(L47:L55),2)</f>
        <v>0</v>
      </c>
      <c r="M46" s="76"/>
      <c r="N46" s="76"/>
      <c r="O46" s="76"/>
      <c r="P46" s="76"/>
      <c r="Q46" s="76">
        <f>ROUND((SUM(Q47:Q55)),2)</f>
        <v>0</v>
      </c>
      <c r="R46" s="76">
        <f>ROUND((SUM(R47:R55)),2)</f>
        <v>0</v>
      </c>
      <c r="S46" s="76">
        <f>ROUND((SUM(S47:S55)),2)</f>
        <v>0</v>
      </c>
      <c r="T46"/>
    </row>
    <row r="47" spans="1:20" ht="48" x14ac:dyDescent="0.25">
      <c r="A47" s="75" t="s">
        <v>145</v>
      </c>
      <c r="B47" s="64" t="s">
        <v>80</v>
      </c>
      <c r="C47" s="65">
        <v>100973</v>
      </c>
      <c r="D47" s="53" t="s">
        <v>50</v>
      </c>
      <c r="E47" s="13" t="s">
        <v>42</v>
      </c>
      <c r="F47" s="67">
        <v>508.3</v>
      </c>
      <c r="G47" s="14"/>
      <c r="H47" s="14"/>
      <c r="I47" s="14">
        <f t="shared" ref="I47:I55" si="84">ROUND((H47+G47),2)</f>
        <v>0</v>
      </c>
      <c r="J47" s="14">
        <f t="shared" ref="J47:J55" si="85">ROUND((G47*F47),2)</f>
        <v>0</v>
      </c>
      <c r="K47" s="14">
        <f t="shared" ref="K47:K55" si="86">ROUND((H47*F47),2)</f>
        <v>0</v>
      </c>
      <c r="L47" s="14">
        <f t="shared" ref="L47:L55" si="87">ROUND((K47+J47),2)</f>
        <v>0</v>
      </c>
      <c r="M47" s="14">
        <f t="shared" ref="M47:M55" si="88">ROUND((IF(P47="BDI 1",((1+($S$3/100))*G47),((1+($S$4/100))*G47))),2)</f>
        <v>0</v>
      </c>
      <c r="N47" s="14">
        <f t="shared" ref="N47:N55" si="89">ROUND((IF(P47="BDI 1",((1+($S$3/100))*H47),((1+($S$4/100))*H47))),2)</f>
        <v>0</v>
      </c>
      <c r="O47" s="14">
        <f t="shared" ref="O47:O55" si="90">ROUND((M47+N47),2)</f>
        <v>0</v>
      </c>
      <c r="P47" s="69" t="s">
        <v>101</v>
      </c>
      <c r="Q47" s="14">
        <f t="shared" ref="Q47:Q55" si="91">ROUND(M47*F47,2)</f>
        <v>0</v>
      </c>
      <c r="R47" s="14">
        <f t="shared" ref="R47:R55" si="92">ROUND(N47*F47,2)</f>
        <v>0</v>
      </c>
      <c r="S47" s="15">
        <f t="shared" ref="S47:S55" si="93">ROUND(Q47+R47,2)</f>
        <v>0</v>
      </c>
      <c r="T47"/>
    </row>
    <row r="48" spans="1:20" ht="36" x14ac:dyDescent="0.25">
      <c r="A48" s="75" t="s">
        <v>146</v>
      </c>
      <c r="B48" s="64" t="s">
        <v>80</v>
      </c>
      <c r="C48" s="66">
        <v>93589</v>
      </c>
      <c r="D48" s="53" t="s">
        <v>66</v>
      </c>
      <c r="E48" s="13" t="s">
        <v>37</v>
      </c>
      <c r="F48" s="67">
        <v>5083</v>
      </c>
      <c r="G48" s="14"/>
      <c r="H48" s="14"/>
      <c r="I48" s="14">
        <f t="shared" si="84"/>
        <v>0</v>
      </c>
      <c r="J48" s="14">
        <f t="shared" si="85"/>
        <v>0</v>
      </c>
      <c r="K48" s="14">
        <f t="shared" si="86"/>
        <v>0</v>
      </c>
      <c r="L48" s="14">
        <f t="shared" si="87"/>
        <v>0</v>
      </c>
      <c r="M48" s="14">
        <f t="shared" si="88"/>
        <v>0</v>
      </c>
      <c r="N48" s="14">
        <f t="shared" si="89"/>
        <v>0</v>
      </c>
      <c r="O48" s="14">
        <f t="shared" si="90"/>
        <v>0</v>
      </c>
      <c r="P48" s="69" t="s">
        <v>101</v>
      </c>
      <c r="Q48" s="14">
        <f t="shared" si="91"/>
        <v>0</v>
      </c>
      <c r="R48" s="14">
        <f t="shared" si="92"/>
        <v>0</v>
      </c>
      <c r="S48" s="15">
        <f t="shared" si="93"/>
        <v>0</v>
      </c>
      <c r="T48"/>
    </row>
    <row r="49" spans="1:20" ht="60" x14ac:dyDescent="0.25">
      <c r="A49" s="75" t="s">
        <v>147</v>
      </c>
      <c r="B49" s="64" t="s">
        <v>80</v>
      </c>
      <c r="C49" s="66">
        <v>90100</v>
      </c>
      <c r="D49" s="53" t="s">
        <v>57</v>
      </c>
      <c r="E49" s="13" t="s">
        <v>42</v>
      </c>
      <c r="F49" s="67">
        <v>2465.8000000000002</v>
      </c>
      <c r="G49" s="14"/>
      <c r="H49" s="14"/>
      <c r="I49" s="14">
        <f t="shared" si="84"/>
        <v>0</v>
      </c>
      <c r="J49" s="14">
        <f t="shared" si="85"/>
        <v>0</v>
      </c>
      <c r="K49" s="14">
        <f t="shared" si="86"/>
        <v>0</v>
      </c>
      <c r="L49" s="14">
        <f t="shared" si="87"/>
        <v>0</v>
      </c>
      <c r="M49" s="14">
        <f t="shared" si="88"/>
        <v>0</v>
      </c>
      <c r="N49" s="14">
        <f t="shared" si="89"/>
        <v>0</v>
      </c>
      <c r="O49" s="14">
        <f t="shared" si="90"/>
        <v>0</v>
      </c>
      <c r="P49" s="69" t="s">
        <v>101</v>
      </c>
      <c r="Q49" s="14">
        <f t="shared" si="91"/>
        <v>0</v>
      </c>
      <c r="R49" s="14">
        <f t="shared" si="92"/>
        <v>0</v>
      </c>
      <c r="S49" s="15">
        <f t="shared" si="93"/>
        <v>0</v>
      </c>
      <c r="T49"/>
    </row>
    <row r="50" spans="1:20" ht="60" x14ac:dyDescent="0.25">
      <c r="A50" s="75" t="s">
        <v>148</v>
      </c>
      <c r="B50" s="64" t="s">
        <v>80</v>
      </c>
      <c r="C50" s="66">
        <v>93377</v>
      </c>
      <c r="D50" s="53" t="s">
        <v>65</v>
      </c>
      <c r="E50" s="13" t="s">
        <v>42</v>
      </c>
      <c r="F50" s="67">
        <v>2204.08</v>
      </c>
      <c r="G50" s="14"/>
      <c r="H50" s="14"/>
      <c r="I50" s="14">
        <f t="shared" si="84"/>
        <v>0</v>
      </c>
      <c r="J50" s="14">
        <f t="shared" si="85"/>
        <v>0</v>
      </c>
      <c r="K50" s="14">
        <f t="shared" si="86"/>
        <v>0</v>
      </c>
      <c r="L50" s="14">
        <f t="shared" si="87"/>
        <v>0</v>
      </c>
      <c r="M50" s="14">
        <f t="shared" si="88"/>
        <v>0</v>
      </c>
      <c r="N50" s="14">
        <f t="shared" si="89"/>
        <v>0</v>
      </c>
      <c r="O50" s="14">
        <f t="shared" si="90"/>
        <v>0</v>
      </c>
      <c r="P50" s="69" t="s">
        <v>101</v>
      </c>
      <c r="Q50" s="14">
        <f t="shared" si="91"/>
        <v>0</v>
      </c>
      <c r="R50" s="14">
        <f t="shared" si="92"/>
        <v>0</v>
      </c>
      <c r="S50" s="15">
        <f t="shared" si="93"/>
        <v>0</v>
      </c>
      <c r="T50"/>
    </row>
    <row r="51" spans="1:20" ht="48" x14ac:dyDescent="0.25">
      <c r="A51" s="75" t="s">
        <v>149</v>
      </c>
      <c r="B51" s="64" t="s">
        <v>80</v>
      </c>
      <c r="C51" s="66">
        <v>100973</v>
      </c>
      <c r="D51" s="53" t="s">
        <v>50</v>
      </c>
      <c r="E51" s="13" t="s">
        <v>42</v>
      </c>
      <c r="F51" s="67">
        <v>539.46</v>
      </c>
      <c r="G51" s="14"/>
      <c r="H51" s="14"/>
      <c r="I51" s="14">
        <f t="shared" si="84"/>
        <v>0</v>
      </c>
      <c r="J51" s="14">
        <f t="shared" si="85"/>
        <v>0</v>
      </c>
      <c r="K51" s="14">
        <f t="shared" si="86"/>
        <v>0</v>
      </c>
      <c r="L51" s="14">
        <f t="shared" si="87"/>
        <v>0</v>
      </c>
      <c r="M51" s="14">
        <f t="shared" si="88"/>
        <v>0</v>
      </c>
      <c r="N51" s="14">
        <f t="shared" si="89"/>
        <v>0</v>
      </c>
      <c r="O51" s="14">
        <f t="shared" si="90"/>
        <v>0</v>
      </c>
      <c r="P51" s="69" t="s">
        <v>101</v>
      </c>
      <c r="Q51" s="14">
        <f t="shared" si="91"/>
        <v>0</v>
      </c>
      <c r="R51" s="14">
        <f t="shared" si="92"/>
        <v>0</v>
      </c>
      <c r="S51" s="15">
        <f t="shared" si="93"/>
        <v>0</v>
      </c>
      <c r="T51"/>
    </row>
    <row r="52" spans="1:20" ht="36" x14ac:dyDescent="0.25">
      <c r="A52" s="75" t="s">
        <v>150</v>
      </c>
      <c r="B52" s="64" t="s">
        <v>80</v>
      </c>
      <c r="C52" s="66">
        <v>93589</v>
      </c>
      <c r="D52" s="53" t="s">
        <v>66</v>
      </c>
      <c r="E52" s="13" t="s">
        <v>37</v>
      </c>
      <c r="F52" s="67">
        <v>5394.6</v>
      </c>
      <c r="G52" s="14"/>
      <c r="H52" s="14"/>
      <c r="I52" s="14">
        <f t="shared" si="84"/>
        <v>0</v>
      </c>
      <c r="J52" s="14">
        <f t="shared" si="85"/>
        <v>0</v>
      </c>
      <c r="K52" s="14">
        <f t="shared" si="86"/>
        <v>0</v>
      </c>
      <c r="L52" s="14">
        <f t="shared" si="87"/>
        <v>0</v>
      </c>
      <c r="M52" s="14">
        <f t="shared" si="88"/>
        <v>0</v>
      </c>
      <c r="N52" s="14">
        <f t="shared" si="89"/>
        <v>0</v>
      </c>
      <c r="O52" s="14">
        <f t="shared" si="90"/>
        <v>0</v>
      </c>
      <c r="P52" s="69" t="s">
        <v>101</v>
      </c>
      <c r="Q52" s="14">
        <f t="shared" si="91"/>
        <v>0</v>
      </c>
      <c r="R52" s="14">
        <f t="shared" si="92"/>
        <v>0</v>
      </c>
      <c r="S52" s="15">
        <f t="shared" si="93"/>
        <v>0</v>
      </c>
      <c r="T52"/>
    </row>
    <row r="53" spans="1:20" ht="24" x14ac:dyDescent="0.25">
      <c r="A53" s="75" t="s">
        <v>151</v>
      </c>
      <c r="B53" s="64" t="s">
        <v>80</v>
      </c>
      <c r="C53" s="66">
        <v>100574</v>
      </c>
      <c r="D53" s="53" t="s">
        <v>49</v>
      </c>
      <c r="E53" s="13" t="s">
        <v>42</v>
      </c>
      <c r="F53" s="67">
        <v>539.46</v>
      </c>
      <c r="G53" s="14"/>
      <c r="H53" s="14"/>
      <c r="I53" s="14">
        <f t="shared" si="84"/>
        <v>0</v>
      </c>
      <c r="J53" s="14">
        <f t="shared" si="85"/>
        <v>0</v>
      </c>
      <c r="K53" s="14">
        <f t="shared" si="86"/>
        <v>0</v>
      </c>
      <c r="L53" s="14">
        <f t="shared" si="87"/>
        <v>0</v>
      </c>
      <c r="M53" s="14">
        <f t="shared" si="88"/>
        <v>0</v>
      </c>
      <c r="N53" s="14">
        <f t="shared" si="89"/>
        <v>0</v>
      </c>
      <c r="O53" s="14">
        <f t="shared" si="90"/>
        <v>0</v>
      </c>
      <c r="P53" s="69" t="s">
        <v>101</v>
      </c>
      <c r="Q53" s="14">
        <f t="shared" si="91"/>
        <v>0</v>
      </c>
      <c r="R53" s="14">
        <f t="shared" si="92"/>
        <v>0</v>
      </c>
      <c r="S53" s="15">
        <f t="shared" si="93"/>
        <v>0</v>
      </c>
      <c r="T53"/>
    </row>
    <row r="54" spans="1:20" ht="36" x14ac:dyDescent="0.25">
      <c r="A54" s="75" t="s">
        <v>152</v>
      </c>
      <c r="B54" s="64" t="s">
        <v>130</v>
      </c>
      <c r="C54" s="66">
        <v>5</v>
      </c>
      <c r="D54" s="53" t="s">
        <v>144</v>
      </c>
      <c r="E54" s="13" t="s">
        <v>75</v>
      </c>
      <c r="F54" s="67">
        <v>508.3</v>
      </c>
      <c r="G54" s="14"/>
      <c r="H54" s="14"/>
      <c r="I54" s="14">
        <f t="shared" si="84"/>
        <v>0</v>
      </c>
      <c r="J54" s="14">
        <f t="shared" si="85"/>
        <v>0</v>
      </c>
      <c r="K54" s="14">
        <f t="shared" si="86"/>
        <v>0</v>
      </c>
      <c r="L54" s="14">
        <f t="shared" si="87"/>
        <v>0</v>
      </c>
      <c r="M54" s="14">
        <f t="shared" si="88"/>
        <v>0</v>
      </c>
      <c r="N54" s="14">
        <f t="shared" si="89"/>
        <v>0</v>
      </c>
      <c r="O54" s="14">
        <f t="shared" si="90"/>
        <v>0</v>
      </c>
      <c r="P54" s="69" t="s">
        <v>101</v>
      </c>
      <c r="Q54" s="14">
        <f t="shared" si="91"/>
        <v>0</v>
      </c>
      <c r="R54" s="14">
        <f t="shared" si="92"/>
        <v>0</v>
      </c>
      <c r="S54" s="15">
        <f t="shared" si="93"/>
        <v>0</v>
      </c>
      <c r="T54"/>
    </row>
    <row r="55" spans="1:20" ht="36" x14ac:dyDescent="0.25">
      <c r="A55" s="75" t="s">
        <v>153</v>
      </c>
      <c r="B55" s="64" t="s">
        <v>80</v>
      </c>
      <c r="C55" s="66">
        <v>101578</v>
      </c>
      <c r="D55" s="53" t="s">
        <v>52</v>
      </c>
      <c r="E55" s="13" t="s">
        <v>39</v>
      </c>
      <c r="F55" s="67">
        <v>4440</v>
      </c>
      <c r="G55" s="14"/>
      <c r="H55" s="14"/>
      <c r="I55" s="14">
        <f t="shared" si="84"/>
        <v>0</v>
      </c>
      <c r="J55" s="14">
        <f t="shared" si="85"/>
        <v>0</v>
      </c>
      <c r="K55" s="14">
        <f t="shared" si="86"/>
        <v>0</v>
      </c>
      <c r="L55" s="14">
        <f t="shared" si="87"/>
        <v>0</v>
      </c>
      <c r="M55" s="14">
        <f t="shared" si="88"/>
        <v>0</v>
      </c>
      <c r="N55" s="14">
        <f t="shared" si="89"/>
        <v>0</v>
      </c>
      <c r="O55" s="14">
        <f t="shared" si="90"/>
        <v>0</v>
      </c>
      <c r="P55" s="69" t="s">
        <v>101</v>
      </c>
      <c r="Q55" s="14">
        <f t="shared" si="91"/>
        <v>0</v>
      </c>
      <c r="R55" s="14">
        <f t="shared" si="92"/>
        <v>0</v>
      </c>
      <c r="S55" s="15">
        <f t="shared" si="93"/>
        <v>0</v>
      </c>
      <c r="T55"/>
    </row>
    <row r="56" spans="1:20" ht="8.1" customHeight="1" x14ac:dyDescent="0.25">
      <c r="A56" s="31"/>
      <c r="B56" s="31"/>
      <c r="C56" s="24"/>
      <c r="D56" s="25"/>
      <c r="E56" s="24"/>
      <c r="F56" s="26"/>
      <c r="G56" s="26"/>
      <c r="H56" s="26"/>
      <c r="I56" s="27"/>
      <c r="J56" s="27"/>
      <c r="K56" s="27"/>
      <c r="L56" s="27"/>
      <c r="M56" s="21"/>
      <c r="N56" s="21"/>
      <c r="O56" s="21"/>
      <c r="P56" s="21"/>
      <c r="Q56" s="21"/>
      <c r="R56" s="21"/>
      <c r="S56" s="22"/>
      <c r="T56"/>
    </row>
    <row r="57" spans="1:20" x14ac:dyDescent="0.25">
      <c r="A57" s="70" t="s">
        <v>32</v>
      </c>
      <c r="B57" s="71"/>
      <c r="C57" s="72"/>
      <c r="D57" s="73" t="s">
        <v>155</v>
      </c>
      <c r="E57" s="73"/>
      <c r="F57" s="74"/>
      <c r="G57" s="76"/>
      <c r="H57" s="76"/>
      <c r="I57" s="76"/>
      <c r="J57" s="76">
        <f>ROUND(SUM(J58:J63),2)</f>
        <v>0</v>
      </c>
      <c r="K57" s="76">
        <f>ROUND(SUM(K58:K63),2)</f>
        <v>0</v>
      </c>
      <c r="L57" s="76">
        <f>ROUND(SUM(L58:L63),2)</f>
        <v>0</v>
      </c>
      <c r="M57" s="76"/>
      <c r="N57" s="76"/>
      <c r="O57" s="76"/>
      <c r="P57" s="76"/>
      <c r="Q57" s="76">
        <f>ROUND((SUM(Q58:Q63)),2)</f>
        <v>0</v>
      </c>
      <c r="R57" s="76">
        <f>ROUND((SUM(R58:R63)),2)</f>
        <v>0</v>
      </c>
      <c r="S57" s="76">
        <f>ROUND((SUM(S58:S63)),2)</f>
        <v>0</v>
      </c>
      <c r="T57"/>
    </row>
    <row r="58" spans="1:20" ht="36" x14ac:dyDescent="0.25">
      <c r="A58" s="75" t="s">
        <v>156</v>
      </c>
      <c r="B58" s="64" t="s">
        <v>80</v>
      </c>
      <c r="C58" s="65">
        <v>98525</v>
      </c>
      <c r="D58" s="53" t="s">
        <v>71</v>
      </c>
      <c r="E58" s="13" t="s">
        <v>39</v>
      </c>
      <c r="F58" s="67">
        <v>260</v>
      </c>
      <c r="G58" s="14"/>
      <c r="H58" s="14"/>
      <c r="I58" s="14">
        <f t="shared" ref="I58:I63" si="94">ROUND((H58+G58),2)</f>
        <v>0</v>
      </c>
      <c r="J58" s="14">
        <f t="shared" ref="J58:J63" si="95">ROUND((G58*F58),2)</f>
        <v>0</v>
      </c>
      <c r="K58" s="14">
        <f t="shared" ref="K58:K63" si="96">ROUND((H58*F58),2)</f>
        <v>0</v>
      </c>
      <c r="L58" s="14">
        <f t="shared" ref="L58:L63" si="97">ROUND((K58+J58),2)</f>
        <v>0</v>
      </c>
      <c r="M58" s="14">
        <f t="shared" ref="M58:M63" si="98">ROUND((IF(P58="BDI 1",((1+($S$3/100))*G58),((1+($S$4/100))*G58))),2)</f>
        <v>0</v>
      </c>
      <c r="N58" s="14">
        <f t="shared" ref="N58:N63" si="99">ROUND((IF(P58="BDI 1",((1+($S$3/100))*H58),((1+($S$4/100))*H58))),2)</f>
        <v>0</v>
      </c>
      <c r="O58" s="14">
        <f t="shared" ref="O58:O63" si="100">ROUND((M58+N58),2)</f>
        <v>0</v>
      </c>
      <c r="P58" s="69" t="s">
        <v>101</v>
      </c>
      <c r="Q58" s="14">
        <f t="shared" ref="Q58:Q63" si="101">ROUND(M58*F58,2)</f>
        <v>0</v>
      </c>
      <c r="R58" s="14">
        <f t="shared" ref="R58:R63" si="102">ROUND(N58*F58,2)</f>
        <v>0</v>
      </c>
      <c r="S58" s="15">
        <f t="shared" ref="S58:S63" si="103">ROUND(Q58+R58,2)</f>
        <v>0</v>
      </c>
      <c r="T58"/>
    </row>
    <row r="59" spans="1:20" ht="60" x14ac:dyDescent="0.25">
      <c r="A59" s="75" t="s">
        <v>157</v>
      </c>
      <c r="B59" s="64" t="s">
        <v>80</v>
      </c>
      <c r="C59" s="66">
        <v>102281</v>
      </c>
      <c r="D59" s="53" t="s">
        <v>55</v>
      </c>
      <c r="E59" s="13" t="s">
        <v>42</v>
      </c>
      <c r="F59" s="67">
        <v>1504</v>
      </c>
      <c r="G59" s="14"/>
      <c r="H59" s="14"/>
      <c r="I59" s="14">
        <f t="shared" si="94"/>
        <v>0</v>
      </c>
      <c r="J59" s="14">
        <f t="shared" si="95"/>
        <v>0</v>
      </c>
      <c r="K59" s="14">
        <f t="shared" si="96"/>
        <v>0</v>
      </c>
      <c r="L59" s="14">
        <f t="shared" si="97"/>
        <v>0</v>
      </c>
      <c r="M59" s="14">
        <f t="shared" si="98"/>
        <v>0</v>
      </c>
      <c r="N59" s="14">
        <f t="shared" si="99"/>
        <v>0</v>
      </c>
      <c r="O59" s="14">
        <f t="shared" si="100"/>
        <v>0</v>
      </c>
      <c r="P59" s="69" t="s">
        <v>101</v>
      </c>
      <c r="Q59" s="14">
        <f t="shared" si="101"/>
        <v>0</v>
      </c>
      <c r="R59" s="14">
        <f t="shared" si="102"/>
        <v>0</v>
      </c>
      <c r="S59" s="15">
        <f t="shared" si="103"/>
        <v>0</v>
      </c>
      <c r="T59"/>
    </row>
    <row r="60" spans="1:20" ht="60" x14ac:dyDescent="0.25">
      <c r="A60" s="75" t="s">
        <v>158</v>
      </c>
      <c r="B60" s="64" t="s">
        <v>80</v>
      </c>
      <c r="C60" s="66">
        <v>93368</v>
      </c>
      <c r="D60" s="53" t="s">
        <v>64</v>
      </c>
      <c r="E60" s="13" t="s">
        <v>42</v>
      </c>
      <c r="F60" s="67">
        <v>1371</v>
      </c>
      <c r="G60" s="14"/>
      <c r="H60" s="14"/>
      <c r="I60" s="14">
        <f t="shared" si="94"/>
        <v>0</v>
      </c>
      <c r="J60" s="14">
        <f t="shared" si="95"/>
        <v>0</v>
      </c>
      <c r="K60" s="14">
        <f t="shared" si="96"/>
        <v>0</v>
      </c>
      <c r="L60" s="14">
        <f t="shared" si="97"/>
        <v>0</v>
      </c>
      <c r="M60" s="14">
        <f t="shared" si="98"/>
        <v>0</v>
      </c>
      <c r="N60" s="14">
        <f t="shared" si="99"/>
        <v>0</v>
      </c>
      <c r="O60" s="14">
        <f t="shared" si="100"/>
        <v>0</v>
      </c>
      <c r="P60" s="69" t="s">
        <v>101</v>
      </c>
      <c r="Q60" s="14">
        <f t="shared" si="101"/>
        <v>0</v>
      </c>
      <c r="R60" s="14">
        <f t="shared" si="102"/>
        <v>0</v>
      </c>
      <c r="S60" s="15">
        <f t="shared" si="103"/>
        <v>0</v>
      </c>
      <c r="T60"/>
    </row>
    <row r="61" spans="1:20" ht="48" x14ac:dyDescent="0.25">
      <c r="A61" s="75" t="s">
        <v>159</v>
      </c>
      <c r="B61" s="64" t="s">
        <v>80</v>
      </c>
      <c r="C61" s="66">
        <v>100973</v>
      </c>
      <c r="D61" s="53" t="s">
        <v>50</v>
      </c>
      <c r="E61" s="13" t="s">
        <v>42</v>
      </c>
      <c r="F61" s="67">
        <v>584.20000000000005</v>
      </c>
      <c r="G61" s="14"/>
      <c r="H61" s="14"/>
      <c r="I61" s="14">
        <f t="shared" si="94"/>
        <v>0</v>
      </c>
      <c r="J61" s="14">
        <f t="shared" si="95"/>
        <v>0</v>
      </c>
      <c r="K61" s="14">
        <f t="shared" si="96"/>
        <v>0</v>
      </c>
      <c r="L61" s="14">
        <f t="shared" si="97"/>
        <v>0</v>
      </c>
      <c r="M61" s="14">
        <f t="shared" si="98"/>
        <v>0</v>
      </c>
      <c r="N61" s="14">
        <f t="shared" si="99"/>
        <v>0</v>
      </c>
      <c r="O61" s="14">
        <f t="shared" si="100"/>
        <v>0</v>
      </c>
      <c r="P61" s="69" t="s">
        <v>101</v>
      </c>
      <c r="Q61" s="14">
        <f t="shared" si="101"/>
        <v>0</v>
      </c>
      <c r="R61" s="14">
        <f t="shared" si="102"/>
        <v>0</v>
      </c>
      <c r="S61" s="15">
        <f t="shared" si="103"/>
        <v>0</v>
      </c>
      <c r="T61"/>
    </row>
    <row r="62" spans="1:20" ht="36" x14ac:dyDescent="0.25">
      <c r="A62" s="75" t="s">
        <v>160</v>
      </c>
      <c r="B62" s="64" t="s">
        <v>80</v>
      </c>
      <c r="C62" s="66">
        <v>93589</v>
      </c>
      <c r="D62" s="53" t="s">
        <v>66</v>
      </c>
      <c r="E62" s="13" t="s">
        <v>37</v>
      </c>
      <c r="F62" s="67">
        <v>5842</v>
      </c>
      <c r="G62" s="14"/>
      <c r="H62" s="14"/>
      <c r="I62" s="14">
        <f t="shared" si="94"/>
        <v>0</v>
      </c>
      <c r="J62" s="14">
        <f t="shared" si="95"/>
        <v>0</v>
      </c>
      <c r="K62" s="14">
        <f t="shared" si="96"/>
        <v>0</v>
      </c>
      <c r="L62" s="14">
        <f t="shared" si="97"/>
        <v>0</v>
      </c>
      <c r="M62" s="14">
        <f t="shared" si="98"/>
        <v>0</v>
      </c>
      <c r="N62" s="14">
        <f t="shared" si="99"/>
        <v>0</v>
      </c>
      <c r="O62" s="14">
        <f t="shared" si="100"/>
        <v>0</v>
      </c>
      <c r="P62" s="69" t="s">
        <v>101</v>
      </c>
      <c r="Q62" s="14">
        <f t="shared" si="101"/>
        <v>0</v>
      </c>
      <c r="R62" s="14">
        <f t="shared" si="102"/>
        <v>0</v>
      </c>
      <c r="S62" s="15">
        <f t="shared" si="103"/>
        <v>0</v>
      </c>
      <c r="T62"/>
    </row>
    <row r="63" spans="1:20" ht="24" x14ac:dyDescent="0.25">
      <c r="A63" s="75" t="s">
        <v>161</v>
      </c>
      <c r="B63" s="64" t="s">
        <v>80</v>
      </c>
      <c r="C63" s="66">
        <v>100574</v>
      </c>
      <c r="D63" s="53" t="s">
        <v>49</v>
      </c>
      <c r="E63" s="13" t="s">
        <v>42</v>
      </c>
      <c r="F63" s="67">
        <v>584.20000000000005</v>
      </c>
      <c r="G63" s="14"/>
      <c r="H63" s="14"/>
      <c r="I63" s="14">
        <f t="shared" si="94"/>
        <v>0</v>
      </c>
      <c r="J63" s="14">
        <f t="shared" si="95"/>
        <v>0</v>
      </c>
      <c r="K63" s="14">
        <f t="shared" si="96"/>
        <v>0</v>
      </c>
      <c r="L63" s="14">
        <f t="shared" si="97"/>
        <v>0</v>
      </c>
      <c r="M63" s="14">
        <f t="shared" si="98"/>
        <v>0</v>
      </c>
      <c r="N63" s="14">
        <f t="shared" si="99"/>
        <v>0</v>
      </c>
      <c r="O63" s="14">
        <f t="shared" si="100"/>
        <v>0</v>
      </c>
      <c r="P63" s="69" t="s">
        <v>101</v>
      </c>
      <c r="Q63" s="14">
        <f t="shared" si="101"/>
        <v>0</v>
      </c>
      <c r="R63" s="14">
        <f t="shared" si="102"/>
        <v>0</v>
      </c>
      <c r="S63" s="15">
        <f t="shared" si="103"/>
        <v>0</v>
      </c>
      <c r="T63"/>
    </row>
    <row r="64" spans="1:20" ht="8.1" customHeight="1" x14ac:dyDescent="0.25">
      <c r="A64" s="31"/>
      <c r="B64" s="31"/>
      <c r="C64" s="24"/>
      <c r="D64" s="25"/>
      <c r="E64" s="24"/>
      <c r="F64" s="26"/>
      <c r="G64" s="26"/>
      <c r="H64" s="26"/>
      <c r="I64" s="27"/>
      <c r="J64" s="27"/>
      <c r="K64" s="27"/>
      <c r="L64" s="27"/>
      <c r="M64" s="21"/>
      <c r="N64" s="21"/>
      <c r="O64" s="21"/>
      <c r="P64" s="21"/>
      <c r="Q64" s="21"/>
      <c r="R64" s="21"/>
      <c r="S64" s="22"/>
      <c r="T64"/>
    </row>
    <row r="65" spans="1:20" x14ac:dyDescent="0.25">
      <c r="A65" s="70">
        <v>3</v>
      </c>
      <c r="B65" s="71"/>
      <c r="C65" s="72"/>
      <c r="D65" s="73" t="s">
        <v>143</v>
      </c>
      <c r="E65" s="73"/>
      <c r="F65" s="74"/>
      <c r="G65" s="76"/>
      <c r="H65" s="76"/>
      <c r="I65" s="76"/>
      <c r="J65" s="76">
        <f>ROUND(SUM(J66:J83),2)</f>
        <v>0</v>
      </c>
      <c r="K65" s="76">
        <f>ROUND(SUM(K66:K83),2)</f>
        <v>0</v>
      </c>
      <c r="L65" s="76">
        <f>ROUND(SUM(L66:L83),2)</f>
        <v>0</v>
      </c>
      <c r="M65" s="76"/>
      <c r="N65" s="76"/>
      <c r="O65" s="76"/>
      <c r="P65" s="76"/>
      <c r="Q65" s="76">
        <f>ROUND((SUM(Q66:Q83)),2)</f>
        <v>0</v>
      </c>
      <c r="R65" s="76">
        <f>ROUND((SUM(R66:R83)),2)</f>
        <v>0</v>
      </c>
      <c r="S65" s="76">
        <f>ROUND((SUM(S66:S83)),2)</f>
        <v>0</v>
      </c>
      <c r="T65"/>
    </row>
    <row r="66" spans="1:20" x14ac:dyDescent="0.25">
      <c r="A66" s="75" t="s">
        <v>14</v>
      </c>
      <c r="B66" s="64" t="s">
        <v>80</v>
      </c>
      <c r="C66" s="65">
        <v>99063</v>
      </c>
      <c r="D66" s="53" t="s">
        <v>72</v>
      </c>
      <c r="E66" s="13" t="s">
        <v>43</v>
      </c>
      <c r="F66" s="67">
        <v>1166</v>
      </c>
      <c r="G66" s="14"/>
      <c r="H66" s="14"/>
      <c r="I66" s="14">
        <f t="shared" ref="I66:I74" si="104">ROUND((H66+G66),2)</f>
        <v>0</v>
      </c>
      <c r="J66" s="14">
        <f t="shared" ref="J66:J74" si="105">ROUND((G66*F66),2)</f>
        <v>0</v>
      </c>
      <c r="K66" s="14">
        <f t="shared" ref="K66:K74" si="106">ROUND((H66*F66),2)</f>
        <v>0</v>
      </c>
      <c r="L66" s="14">
        <f t="shared" ref="L66:L74" si="107">ROUND((K66+J66),2)</f>
        <v>0</v>
      </c>
      <c r="M66" s="14">
        <f t="shared" ref="M66:M74" si="108">ROUND((IF(P66="BDI 1",((1+($S$3/100))*G66),((1+($S$4/100))*G66))),2)</f>
        <v>0</v>
      </c>
      <c r="N66" s="14">
        <f t="shared" ref="N66:N74" si="109">ROUND((IF(P66="BDI 1",((1+($S$3/100))*H66),((1+($S$4/100))*H66))),2)</f>
        <v>0</v>
      </c>
      <c r="O66" s="14">
        <f t="shared" ref="O66:O74" si="110">ROUND((M66+N66),2)</f>
        <v>0</v>
      </c>
      <c r="P66" s="69" t="s">
        <v>101</v>
      </c>
      <c r="Q66" s="14">
        <f t="shared" ref="Q66:Q74" si="111">ROUND(M66*F66,2)</f>
        <v>0</v>
      </c>
      <c r="R66" s="14">
        <f t="shared" ref="R66:R74" si="112">ROUND(N66*F66,2)</f>
        <v>0</v>
      </c>
      <c r="S66" s="15">
        <f t="shared" ref="S66:S74" si="113">ROUND(Q66+R66,2)</f>
        <v>0</v>
      </c>
      <c r="T66"/>
    </row>
    <row r="67" spans="1:20" x14ac:dyDescent="0.25">
      <c r="A67" s="75" t="s">
        <v>15</v>
      </c>
      <c r="B67" s="64" t="s">
        <v>130</v>
      </c>
      <c r="C67" s="66">
        <v>6</v>
      </c>
      <c r="D67" s="53" t="s">
        <v>178</v>
      </c>
      <c r="E67" s="13" t="s">
        <v>74</v>
      </c>
      <c r="F67" s="67">
        <v>1166</v>
      </c>
      <c r="G67" s="14"/>
      <c r="H67" s="14"/>
      <c r="I67" s="14">
        <f t="shared" si="104"/>
        <v>0</v>
      </c>
      <c r="J67" s="14">
        <f t="shared" si="105"/>
        <v>0</v>
      </c>
      <c r="K67" s="14">
        <f t="shared" si="106"/>
        <v>0</v>
      </c>
      <c r="L67" s="14">
        <f t="shared" si="107"/>
        <v>0</v>
      </c>
      <c r="M67" s="14">
        <f t="shared" si="108"/>
        <v>0</v>
      </c>
      <c r="N67" s="14">
        <f t="shared" si="109"/>
        <v>0</v>
      </c>
      <c r="O67" s="14">
        <f t="shared" si="110"/>
        <v>0</v>
      </c>
      <c r="P67" s="69" t="s">
        <v>101</v>
      </c>
      <c r="Q67" s="14">
        <f t="shared" si="111"/>
        <v>0</v>
      </c>
      <c r="R67" s="14">
        <f t="shared" si="112"/>
        <v>0</v>
      </c>
      <c r="S67" s="15">
        <f t="shared" si="113"/>
        <v>0</v>
      </c>
      <c r="T67"/>
    </row>
    <row r="68" spans="1:20" ht="24" x14ac:dyDescent="0.25">
      <c r="A68" s="75" t="s">
        <v>162</v>
      </c>
      <c r="B68" s="64" t="s">
        <v>130</v>
      </c>
      <c r="C68" s="66">
        <v>7</v>
      </c>
      <c r="D68" s="53" t="s">
        <v>179</v>
      </c>
      <c r="E68" s="13" t="s">
        <v>38</v>
      </c>
      <c r="F68" s="67">
        <v>7</v>
      </c>
      <c r="G68" s="14"/>
      <c r="H68" s="14"/>
      <c r="I68" s="14">
        <f t="shared" si="104"/>
        <v>0</v>
      </c>
      <c r="J68" s="14">
        <f t="shared" si="105"/>
        <v>0</v>
      </c>
      <c r="K68" s="14">
        <f t="shared" si="106"/>
        <v>0</v>
      </c>
      <c r="L68" s="14">
        <f t="shared" si="107"/>
        <v>0</v>
      </c>
      <c r="M68" s="14">
        <f t="shared" si="108"/>
        <v>0</v>
      </c>
      <c r="N68" s="14">
        <f t="shared" si="109"/>
        <v>0</v>
      </c>
      <c r="O68" s="14">
        <f t="shared" si="110"/>
        <v>0</v>
      </c>
      <c r="P68" s="69" t="s">
        <v>101</v>
      </c>
      <c r="Q68" s="14">
        <f t="shared" si="111"/>
        <v>0</v>
      </c>
      <c r="R68" s="14">
        <f t="shared" si="112"/>
        <v>0</v>
      </c>
      <c r="S68" s="15">
        <f t="shared" si="113"/>
        <v>0</v>
      </c>
      <c r="T68"/>
    </row>
    <row r="69" spans="1:20" ht="24" x14ac:dyDescent="0.25">
      <c r="A69" s="75" t="s">
        <v>163</v>
      </c>
      <c r="B69" s="64" t="s">
        <v>130</v>
      </c>
      <c r="C69" s="66">
        <v>8</v>
      </c>
      <c r="D69" s="53" t="s">
        <v>180</v>
      </c>
      <c r="E69" s="13" t="s">
        <v>38</v>
      </c>
      <c r="F69" s="67">
        <v>9</v>
      </c>
      <c r="G69" s="14"/>
      <c r="H69" s="14"/>
      <c r="I69" s="14">
        <f t="shared" si="104"/>
        <v>0</v>
      </c>
      <c r="J69" s="14">
        <f t="shared" si="105"/>
        <v>0</v>
      </c>
      <c r="K69" s="14">
        <f t="shared" si="106"/>
        <v>0</v>
      </c>
      <c r="L69" s="14">
        <f t="shared" si="107"/>
        <v>0</v>
      </c>
      <c r="M69" s="14">
        <f t="shared" si="108"/>
        <v>0</v>
      </c>
      <c r="N69" s="14">
        <f t="shared" si="109"/>
        <v>0</v>
      </c>
      <c r="O69" s="14">
        <f t="shared" si="110"/>
        <v>0</v>
      </c>
      <c r="P69" s="69" t="s">
        <v>101</v>
      </c>
      <c r="Q69" s="14">
        <f t="shared" si="111"/>
        <v>0</v>
      </c>
      <c r="R69" s="14">
        <f t="shared" si="112"/>
        <v>0</v>
      </c>
      <c r="S69" s="15">
        <f t="shared" si="113"/>
        <v>0</v>
      </c>
      <c r="T69"/>
    </row>
    <row r="70" spans="1:20" ht="24" x14ac:dyDescent="0.25">
      <c r="A70" s="75" t="s">
        <v>164</v>
      </c>
      <c r="B70" s="64" t="s">
        <v>130</v>
      </c>
      <c r="C70" s="66">
        <v>9</v>
      </c>
      <c r="D70" s="53" t="s">
        <v>181</v>
      </c>
      <c r="E70" s="13" t="s">
        <v>38</v>
      </c>
      <c r="F70" s="67">
        <v>4</v>
      </c>
      <c r="G70" s="14"/>
      <c r="H70" s="14"/>
      <c r="I70" s="14">
        <f t="shared" si="104"/>
        <v>0</v>
      </c>
      <c r="J70" s="14">
        <f t="shared" si="105"/>
        <v>0</v>
      </c>
      <c r="K70" s="14">
        <f t="shared" si="106"/>
        <v>0</v>
      </c>
      <c r="L70" s="14">
        <f t="shared" si="107"/>
        <v>0</v>
      </c>
      <c r="M70" s="14">
        <f t="shared" si="108"/>
        <v>0</v>
      </c>
      <c r="N70" s="14">
        <f t="shared" si="109"/>
        <v>0</v>
      </c>
      <c r="O70" s="14">
        <f t="shared" si="110"/>
        <v>0</v>
      </c>
      <c r="P70" s="69" t="s">
        <v>101</v>
      </c>
      <c r="Q70" s="14">
        <f t="shared" si="111"/>
        <v>0</v>
      </c>
      <c r="R70" s="14">
        <f t="shared" si="112"/>
        <v>0</v>
      </c>
      <c r="S70" s="15">
        <f t="shared" si="113"/>
        <v>0</v>
      </c>
      <c r="T70"/>
    </row>
    <row r="71" spans="1:20" ht="24" x14ac:dyDescent="0.25">
      <c r="A71" s="75" t="s">
        <v>165</v>
      </c>
      <c r="B71" s="64" t="s">
        <v>130</v>
      </c>
      <c r="C71" s="66">
        <v>10</v>
      </c>
      <c r="D71" s="53" t="s">
        <v>182</v>
      </c>
      <c r="E71" s="13" t="s">
        <v>38</v>
      </c>
      <c r="F71" s="67">
        <v>3</v>
      </c>
      <c r="G71" s="14"/>
      <c r="H71" s="14"/>
      <c r="I71" s="14">
        <f t="shared" si="104"/>
        <v>0</v>
      </c>
      <c r="J71" s="14">
        <f t="shared" si="105"/>
        <v>0</v>
      </c>
      <c r="K71" s="14">
        <f t="shared" si="106"/>
        <v>0</v>
      </c>
      <c r="L71" s="14">
        <f t="shared" si="107"/>
        <v>0</v>
      </c>
      <c r="M71" s="14">
        <f t="shared" si="108"/>
        <v>0</v>
      </c>
      <c r="N71" s="14">
        <f t="shared" si="109"/>
        <v>0</v>
      </c>
      <c r="O71" s="14">
        <f t="shared" si="110"/>
        <v>0</v>
      </c>
      <c r="P71" s="69" t="s">
        <v>101</v>
      </c>
      <c r="Q71" s="14">
        <f t="shared" si="111"/>
        <v>0</v>
      </c>
      <c r="R71" s="14">
        <f t="shared" si="112"/>
        <v>0</v>
      </c>
      <c r="S71" s="15">
        <f t="shared" si="113"/>
        <v>0</v>
      </c>
      <c r="T71"/>
    </row>
    <row r="72" spans="1:20" ht="24" x14ac:dyDescent="0.25">
      <c r="A72" s="75" t="s">
        <v>166</v>
      </c>
      <c r="B72" s="64" t="s">
        <v>130</v>
      </c>
      <c r="C72" s="66">
        <v>11</v>
      </c>
      <c r="D72" s="53" t="s">
        <v>183</v>
      </c>
      <c r="E72" s="13" t="s">
        <v>38</v>
      </c>
      <c r="F72" s="67">
        <v>2</v>
      </c>
      <c r="G72" s="14"/>
      <c r="H72" s="14"/>
      <c r="I72" s="14">
        <f t="shared" si="104"/>
        <v>0</v>
      </c>
      <c r="J72" s="14">
        <f t="shared" si="105"/>
        <v>0</v>
      </c>
      <c r="K72" s="14">
        <f t="shared" si="106"/>
        <v>0</v>
      </c>
      <c r="L72" s="14">
        <f t="shared" si="107"/>
        <v>0</v>
      </c>
      <c r="M72" s="14">
        <f t="shared" si="108"/>
        <v>0</v>
      </c>
      <c r="N72" s="14">
        <f t="shared" si="109"/>
        <v>0</v>
      </c>
      <c r="O72" s="14">
        <f t="shared" si="110"/>
        <v>0</v>
      </c>
      <c r="P72" s="69" t="s">
        <v>101</v>
      </c>
      <c r="Q72" s="14">
        <f t="shared" si="111"/>
        <v>0</v>
      </c>
      <c r="R72" s="14">
        <f t="shared" si="112"/>
        <v>0</v>
      </c>
      <c r="S72" s="15">
        <f t="shared" si="113"/>
        <v>0</v>
      </c>
      <c r="T72"/>
    </row>
    <row r="73" spans="1:20" ht="24" x14ac:dyDescent="0.25">
      <c r="A73" s="75" t="s">
        <v>167</v>
      </c>
      <c r="B73" s="64" t="s">
        <v>130</v>
      </c>
      <c r="C73" s="66">
        <v>12</v>
      </c>
      <c r="D73" s="53" t="s">
        <v>184</v>
      </c>
      <c r="E73" s="13" t="s">
        <v>38</v>
      </c>
      <c r="F73" s="67">
        <v>1</v>
      </c>
      <c r="G73" s="14"/>
      <c r="H73" s="14"/>
      <c r="I73" s="14">
        <f t="shared" si="104"/>
        <v>0</v>
      </c>
      <c r="J73" s="14">
        <f t="shared" si="105"/>
        <v>0</v>
      </c>
      <c r="K73" s="14">
        <f t="shared" si="106"/>
        <v>0</v>
      </c>
      <c r="L73" s="14">
        <f t="shared" si="107"/>
        <v>0</v>
      </c>
      <c r="M73" s="14">
        <f t="shared" si="108"/>
        <v>0</v>
      </c>
      <c r="N73" s="14">
        <f t="shared" si="109"/>
        <v>0</v>
      </c>
      <c r="O73" s="14">
        <f t="shared" si="110"/>
        <v>0</v>
      </c>
      <c r="P73" s="69" t="s">
        <v>101</v>
      </c>
      <c r="Q73" s="14">
        <f t="shared" si="111"/>
        <v>0</v>
      </c>
      <c r="R73" s="14">
        <f t="shared" si="112"/>
        <v>0</v>
      </c>
      <c r="S73" s="15">
        <f t="shared" si="113"/>
        <v>0</v>
      </c>
      <c r="T73"/>
    </row>
    <row r="74" spans="1:20" x14ac:dyDescent="0.25">
      <c r="A74" s="75" t="s">
        <v>168</v>
      </c>
      <c r="B74" s="64" t="s">
        <v>130</v>
      </c>
      <c r="C74" s="66">
        <v>13</v>
      </c>
      <c r="D74" s="53" t="s">
        <v>185</v>
      </c>
      <c r="E74" s="13" t="s">
        <v>38</v>
      </c>
      <c r="F74" s="67">
        <v>89</v>
      </c>
      <c r="G74" s="14"/>
      <c r="H74" s="14"/>
      <c r="I74" s="14">
        <f t="shared" si="104"/>
        <v>0</v>
      </c>
      <c r="J74" s="14">
        <f t="shared" si="105"/>
        <v>0</v>
      </c>
      <c r="K74" s="14">
        <f t="shared" si="106"/>
        <v>0</v>
      </c>
      <c r="L74" s="14">
        <f t="shared" si="107"/>
        <v>0</v>
      </c>
      <c r="M74" s="14">
        <f t="shared" si="108"/>
        <v>0</v>
      </c>
      <c r="N74" s="14">
        <f t="shared" si="109"/>
        <v>0</v>
      </c>
      <c r="O74" s="14">
        <f t="shared" si="110"/>
        <v>0</v>
      </c>
      <c r="P74" s="69" t="s">
        <v>101</v>
      </c>
      <c r="Q74" s="14">
        <f t="shared" si="111"/>
        <v>0</v>
      </c>
      <c r="R74" s="14">
        <f t="shared" si="112"/>
        <v>0</v>
      </c>
      <c r="S74" s="15">
        <f t="shared" si="113"/>
        <v>0</v>
      </c>
      <c r="T74"/>
    </row>
    <row r="75" spans="1:20" ht="24" x14ac:dyDescent="0.25">
      <c r="A75" s="75" t="s">
        <v>169</v>
      </c>
      <c r="B75" s="64" t="s">
        <v>130</v>
      </c>
      <c r="C75" s="65">
        <v>14</v>
      </c>
      <c r="D75" s="53" t="s">
        <v>187</v>
      </c>
      <c r="E75" s="13" t="s">
        <v>38</v>
      </c>
      <c r="F75" s="67">
        <v>89</v>
      </c>
      <c r="G75" s="14"/>
      <c r="H75" s="14"/>
      <c r="I75" s="14">
        <f t="shared" ref="I75:I83" si="114">ROUND((H75+G75),2)</f>
        <v>0</v>
      </c>
      <c r="J75" s="14">
        <f t="shared" ref="J75:J83" si="115">ROUND((G75*F75),2)</f>
        <v>0</v>
      </c>
      <c r="K75" s="14">
        <f t="shared" ref="K75:K83" si="116">ROUND((H75*F75),2)</f>
        <v>0</v>
      </c>
      <c r="L75" s="14">
        <f t="shared" ref="L75:L83" si="117">ROUND((K75+J75),2)</f>
        <v>0</v>
      </c>
      <c r="M75" s="14">
        <f t="shared" ref="M75:M83" si="118">ROUND((IF(P75="BDI 1",((1+($S$3/100))*G75),((1+($S$4/100))*G75))),2)</f>
        <v>0</v>
      </c>
      <c r="N75" s="14">
        <f t="shared" ref="N75:N83" si="119">ROUND((IF(P75="BDI 1",((1+($S$3/100))*H75),((1+($S$4/100))*H75))),2)</f>
        <v>0</v>
      </c>
      <c r="O75" s="14">
        <f t="shared" ref="O75:O83" si="120">ROUND((M75+N75),2)</f>
        <v>0</v>
      </c>
      <c r="P75" s="69" t="s">
        <v>101</v>
      </c>
      <c r="Q75" s="14">
        <f t="shared" ref="Q75:Q83" si="121">ROUND(M75*F75,2)</f>
        <v>0</v>
      </c>
      <c r="R75" s="14">
        <f t="shared" ref="R75:R83" si="122">ROUND(N75*F75,2)</f>
        <v>0</v>
      </c>
      <c r="S75" s="15">
        <f t="shared" ref="S75:S83" si="123">ROUND(Q75+R75,2)</f>
        <v>0</v>
      </c>
      <c r="T75"/>
    </row>
    <row r="76" spans="1:20" ht="36" x14ac:dyDescent="0.25">
      <c r="A76" s="75" t="s">
        <v>170</v>
      </c>
      <c r="B76" s="64" t="s">
        <v>80</v>
      </c>
      <c r="C76" s="66">
        <v>92348</v>
      </c>
      <c r="D76" s="53" t="s">
        <v>62</v>
      </c>
      <c r="E76" s="13" t="s">
        <v>38</v>
      </c>
      <c r="F76" s="67">
        <v>2</v>
      </c>
      <c r="G76" s="14"/>
      <c r="H76" s="14"/>
      <c r="I76" s="14">
        <f t="shared" si="114"/>
        <v>0</v>
      </c>
      <c r="J76" s="14">
        <f t="shared" si="115"/>
        <v>0</v>
      </c>
      <c r="K76" s="14">
        <f t="shared" si="116"/>
        <v>0</v>
      </c>
      <c r="L76" s="14">
        <f t="shared" si="117"/>
        <v>0</v>
      </c>
      <c r="M76" s="14">
        <f t="shared" si="118"/>
        <v>0</v>
      </c>
      <c r="N76" s="14">
        <f t="shared" si="119"/>
        <v>0</v>
      </c>
      <c r="O76" s="14">
        <f t="shared" si="120"/>
        <v>0</v>
      </c>
      <c r="P76" s="69" t="s">
        <v>101</v>
      </c>
      <c r="Q76" s="14">
        <f t="shared" si="121"/>
        <v>0</v>
      </c>
      <c r="R76" s="14">
        <f t="shared" si="122"/>
        <v>0</v>
      </c>
      <c r="S76" s="15">
        <f t="shared" si="123"/>
        <v>0</v>
      </c>
      <c r="T76"/>
    </row>
    <row r="77" spans="1:20" ht="36" x14ac:dyDescent="0.25">
      <c r="A77" s="75" t="s">
        <v>171</v>
      </c>
      <c r="B77" s="64" t="s">
        <v>80</v>
      </c>
      <c r="C77" s="66">
        <v>92936</v>
      </c>
      <c r="D77" s="53" t="s">
        <v>63</v>
      </c>
      <c r="E77" s="13" t="s">
        <v>38</v>
      </c>
      <c r="F77" s="67">
        <v>2</v>
      </c>
      <c r="G77" s="14"/>
      <c r="H77" s="14"/>
      <c r="I77" s="14">
        <f t="shared" si="114"/>
        <v>0</v>
      </c>
      <c r="J77" s="14">
        <f t="shared" si="115"/>
        <v>0</v>
      </c>
      <c r="K77" s="14">
        <f t="shared" si="116"/>
        <v>0</v>
      </c>
      <c r="L77" s="14">
        <f t="shared" si="117"/>
        <v>0</v>
      </c>
      <c r="M77" s="14">
        <f t="shared" si="118"/>
        <v>0</v>
      </c>
      <c r="N77" s="14">
        <f t="shared" si="119"/>
        <v>0</v>
      </c>
      <c r="O77" s="14">
        <f t="shared" si="120"/>
        <v>0</v>
      </c>
      <c r="P77" s="69" t="s">
        <v>101</v>
      </c>
      <c r="Q77" s="14">
        <f t="shared" si="121"/>
        <v>0</v>
      </c>
      <c r="R77" s="14">
        <f t="shared" si="122"/>
        <v>0</v>
      </c>
      <c r="S77" s="15">
        <f t="shared" si="123"/>
        <v>0</v>
      </c>
      <c r="T77"/>
    </row>
    <row r="78" spans="1:20" ht="24" x14ac:dyDescent="0.25">
      <c r="A78" s="75" t="s">
        <v>172</v>
      </c>
      <c r="B78" s="64" t="s">
        <v>80</v>
      </c>
      <c r="C78" s="66">
        <v>100344</v>
      </c>
      <c r="D78" s="53" t="s">
        <v>46</v>
      </c>
      <c r="E78" s="13" t="s">
        <v>36</v>
      </c>
      <c r="F78" s="67">
        <v>220</v>
      </c>
      <c r="G78" s="14"/>
      <c r="H78" s="14"/>
      <c r="I78" s="14">
        <f t="shared" si="114"/>
        <v>0</v>
      </c>
      <c r="J78" s="14">
        <f t="shared" si="115"/>
        <v>0</v>
      </c>
      <c r="K78" s="14">
        <f t="shared" si="116"/>
        <v>0</v>
      </c>
      <c r="L78" s="14">
        <f t="shared" si="117"/>
        <v>0</v>
      </c>
      <c r="M78" s="14">
        <f t="shared" si="118"/>
        <v>0</v>
      </c>
      <c r="N78" s="14">
        <f t="shared" si="119"/>
        <v>0</v>
      </c>
      <c r="O78" s="14">
        <f t="shared" si="120"/>
        <v>0</v>
      </c>
      <c r="P78" s="69" t="s">
        <v>101</v>
      </c>
      <c r="Q78" s="14">
        <f t="shared" si="121"/>
        <v>0</v>
      </c>
      <c r="R78" s="14">
        <f t="shared" si="122"/>
        <v>0</v>
      </c>
      <c r="S78" s="15">
        <f t="shared" si="123"/>
        <v>0</v>
      </c>
      <c r="T78"/>
    </row>
    <row r="79" spans="1:20" ht="36" x14ac:dyDescent="0.25">
      <c r="A79" s="75" t="s">
        <v>173</v>
      </c>
      <c r="B79" s="64" t="s">
        <v>80</v>
      </c>
      <c r="C79" s="66">
        <v>92770</v>
      </c>
      <c r="D79" s="53" t="s">
        <v>305</v>
      </c>
      <c r="E79" s="13" t="s">
        <v>36</v>
      </c>
      <c r="F79" s="67">
        <v>32</v>
      </c>
      <c r="G79" s="14"/>
      <c r="H79" s="14"/>
      <c r="I79" s="14">
        <f t="shared" si="114"/>
        <v>0</v>
      </c>
      <c r="J79" s="14">
        <f t="shared" si="115"/>
        <v>0</v>
      </c>
      <c r="K79" s="14">
        <f t="shared" si="116"/>
        <v>0</v>
      </c>
      <c r="L79" s="14">
        <f t="shared" si="117"/>
        <v>0</v>
      </c>
      <c r="M79" s="14">
        <f t="shared" si="118"/>
        <v>0</v>
      </c>
      <c r="N79" s="14">
        <f t="shared" si="119"/>
        <v>0</v>
      </c>
      <c r="O79" s="14">
        <f t="shared" si="120"/>
        <v>0</v>
      </c>
      <c r="P79" s="69" t="s">
        <v>101</v>
      </c>
      <c r="Q79" s="14">
        <f t="shared" si="121"/>
        <v>0</v>
      </c>
      <c r="R79" s="14">
        <f t="shared" si="122"/>
        <v>0</v>
      </c>
      <c r="S79" s="15">
        <f t="shared" si="123"/>
        <v>0</v>
      </c>
      <c r="T79"/>
    </row>
    <row r="80" spans="1:20" ht="36" x14ac:dyDescent="0.25">
      <c r="A80" s="75" t="s">
        <v>174</v>
      </c>
      <c r="B80" s="64" t="s">
        <v>80</v>
      </c>
      <c r="C80" s="66">
        <v>94962</v>
      </c>
      <c r="D80" s="53" t="s">
        <v>35</v>
      </c>
      <c r="E80" s="13" t="s">
        <v>42</v>
      </c>
      <c r="F80" s="67">
        <v>0.17</v>
      </c>
      <c r="G80" s="14"/>
      <c r="H80" s="14"/>
      <c r="I80" s="14">
        <f t="shared" si="114"/>
        <v>0</v>
      </c>
      <c r="J80" s="14">
        <f t="shared" si="115"/>
        <v>0</v>
      </c>
      <c r="K80" s="14">
        <f t="shared" si="116"/>
        <v>0</v>
      </c>
      <c r="L80" s="14">
        <f t="shared" si="117"/>
        <v>0</v>
      </c>
      <c r="M80" s="14">
        <f t="shared" si="118"/>
        <v>0</v>
      </c>
      <c r="N80" s="14">
        <f t="shared" si="119"/>
        <v>0</v>
      </c>
      <c r="O80" s="14">
        <f t="shared" si="120"/>
        <v>0</v>
      </c>
      <c r="P80" s="69" t="s">
        <v>101</v>
      </c>
      <c r="Q80" s="14">
        <f t="shared" si="121"/>
        <v>0</v>
      </c>
      <c r="R80" s="14">
        <f t="shared" si="122"/>
        <v>0</v>
      </c>
      <c r="S80" s="15">
        <f t="shared" si="123"/>
        <v>0</v>
      </c>
      <c r="T80"/>
    </row>
    <row r="81" spans="1:20" ht="36" x14ac:dyDescent="0.25">
      <c r="A81" s="75" t="s">
        <v>175</v>
      </c>
      <c r="B81" s="64" t="s">
        <v>80</v>
      </c>
      <c r="C81" s="66">
        <v>94972</v>
      </c>
      <c r="D81" s="53" t="s">
        <v>67</v>
      </c>
      <c r="E81" s="13" t="s">
        <v>42</v>
      </c>
      <c r="F81" s="67">
        <v>4</v>
      </c>
      <c r="G81" s="14"/>
      <c r="H81" s="14"/>
      <c r="I81" s="14">
        <f t="shared" si="114"/>
        <v>0</v>
      </c>
      <c r="J81" s="14">
        <f t="shared" si="115"/>
        <v>0</v>
      </c>
      <c r="K81" s="14">
        <f t="shared" si="116"/>
        <v>0</v>
      </c>
      <c r="L81" s="14">
        <f t="shared" si="117"/>
        <v>0</v>
      </c>
      <c r="M81" s="14">
        <f t="shared" si="118"/>
        <v>0</v>
      </c>
      <c r="N81" s="14">
        <f t="shared" si="119"/>
        <v>0</v>
      </c>
      <c r="O81" s="14">
        <f t="shared" si="120"/>
        <v>0</v>
      </c>
      <c r="P81" s="69" t="s">
        <v>101</v>
      </c>
      <c r="Q81" s="14">
        <f t="shared" si="121"/>
        <v>0</v>
      </c>
      <c r="R81" s="14">
        <f t="shared" si="122"/>
        <v>0</v>
      </c>
      <c r="S81" s="15">
        <f t="shared" si="123"/>
        <v>0</v>
      </c>
      <c r="T81"/>
    </row>
    <row r="82" spans="1:20" ht="48" x14ac:dyDescent="0.25">
      <c r="A82" s="75" t="s">
        <v>176</v>
      </c>
      <c r="B82" s="64" t="s">
        <v>80</v>
      </c>
      <c r="C82" s="66">
        <v>100341</v>
      </c>
      <c r="D82" s="53" t="s">
        <v>44</v>
      </c>
      <c r="E82" s="13" t="s">
        <v>39</v>
      </c>
      <c r="F82" s="67">
        <v>24</v>
      </c>
      <c r="G82" s="14"/>
      <c r="H82" s="14"/>
      <c r="I82" s="14">
        <f t="shared" si="114"/>
        <v>0</v>
      </c>
      <c r="J82" s="14">
        <f t="shared" si="115"/>
        <v>0</v>
      </c>
      <c r="K82" s="14">
        <f t="shared" si="116"/>
        <v>0</v>
      </c>
      <c r="L82" s="14">
        <f t="shared" si="117"/>
        <v>0</v>
      </c>
      <c r="M82" s="14">
        <f t="shared" si="118"/>
        <v>0</v>
      </c>
      <c r="N82" s="14">
        <f t="shared" si="119"/>
        <v>0</v>
      </c>
      <c r="O82" s="14">
        <f t="shared" si="120"/>
        <v>0</v>
      </c>
      <c r="P82" s="69" t="s">
        <v>101</v>
      </c>
      <c r="Q82" s="14">
        <f t="shared" si="121"/>
        <v>0</v>
      </c>
      <c r="R82" s="14">
        <f t="shared" si="122"/>
        <v>0</v>
      </c>
      <c r="S82" s="15">
        <f t="shared" si="123"/>
        <v>0</v>
      </c>
      <c r="T82"/>
    </row>
    <row r="83" spans="1:20" ht="24" customHeight="1" x14ac:dyDescent="0.25">
      <c r="A83" s="75" t="s">
        <v>177</v>
      </c>
      <c r="B83" s="64" t="s">
        <v>130</v>
      </c>
      <c r="C83" s="66">
        <v>38</v>
      </c>
      <c r="D83" s="53" t="s">
        <v>301</v>
      </c>
      <c r="E83" s="13" t="s">
        <v>38</v>
      </c>
      <c r="F83" s="67">
        <v>1</v>
      </c>
      <c r="G83" s="14"/>
      <c r="H83" s="14"/>
      <c r="I83" s="14">
        <f t="shared" si="114"/>
        <v>0</v>
      </c>
      <c r="J83" s="14">
        <f t="shared" si="115"/>
        <v>0</v>
      </c>
      <c r="K83" s="14">
        <f t="shared" si="116"/>
        <v>0</v>
      </c>
      <c r="L83" s="14">
        <f t="shared" si="117"/>
        <v>0</v>
      </c>
      <c r="M83" s="14">
        <f t="shared" si="118"/>
        <v>0</v>
      </c>
      <c r="N83" s="14">
        <f t="shared" si="119"/>
        <v>0</v>
      </c>
      <c r="O83" s="14">
        <f t="shared" si="120"/>
        <v>0</v>
      </c>
      <c r="P83" s="69" t="s">
        <v>101</v>
      </c>
      <c r="Q83" s="14">
        <f t="shared" si="121"/>
        <v>0</v>
      </c>
      <c r="R83" s="14">
        <f t="shared" si="122"/>
        <v>0</v>
      </c>
      <c r="S83" s="15">
        <f t="shared" si="123"/>
        <v>0</v>
      </c>
      <c r="T83"/>
    </row>
    <row r="84" spans="1:20" ht="8.1" customHeight="1" x14ac:dyDescent="0.25">
      <c r="A84" s="31"/>
      <c r="B84" s="31"/>
      <c r="C84" s="24"/>
      <c r="D84" s="25"/>
      <c r="E84" s="24"/>
      <c r="F84" s="26"/>
      <c r="G84" s="26"/>
      <c r="H84" s="26"/>
      <c r="I84" s="27"/>
      <c r="J84" s="27"/>
      <c r="K84" s="27"/>
      <c r="L84" s="27"/>
      <c r="M84" s="21"/>
      <c r="N84" s="21"/>
      <c r="O84" s="21"/>
      <c r="P84" s="21"/>
      <c r="Q84" s="21"/>
      <c r="R84" s="21"/>
      <c r="S84" s="22"/>
      <c r="T84"/>
    </row>
    <row r="85" spans="1:20" x14ac:dyDescent="0.25">
      <c r="A85" s="70">
        <v>4</v>
      </c>
      <c r="B85" s="71"/>
      <c r="C85" s="72"/>
      <c r="D85" s="73" t="s">
        <v>188</v>
      </c>
      <c r="E85" s="73"/>
      <c r="F85" s="74"/>
      <c r="G85" s="76"/>
      <c r="H85" s="76"/>
      <c r="I85" s="76"/>
      <c r="J85" s="76">
        <f>ROUND(SUM(J86:J95),2)</f>
        <v>0</v>
      </c>
      <c r="K85" s="76">
        <f>ROUND(SUM(K86:K95),2)</f>
        <v>0</v>
      </c>
      <c r="L85" s="76">
        <f>ROUND(SUM(L86:L95),2)</f>
        <v>0</v>
      </c>
      <c r="M85" s="76"/>
      <c r="N85" s="76"/>
      <c r="O85" s="76"/>
      <c r="P85" s="76"/>
      <c r="Q85" s="76">
        <f>ROUND((SUM(Q86:Q95)),2)</f>
        <v>0</v>
      </c>
      <c r="R85" s="76">
        <f>ROUND((SUM(R86:R95)),2)</f>
        <v>0</v>
      </c>
      <c r="S85" s="76">
        <f>ROUND((SUM(S86:S95)),2)</f>
        <v>0</v>
      </c>
      <c r="T85"/>
    </row>
    <row r="86" spans="1:20" x14ac:dyDescent="0.25">
      <c r="A86" s="75" t="s">
        <v>16</v>
      </c>
      <c r="B86" s="64" t="s">
        <v>80</v>
      </c>
      <c r="C86" s="65">
        <v>99063</v>
      </c>
      <c r="D86" s="53" t="s">
        <v>72</v>
      </c>
      <c r="E86" s="13" t="s">
        <v>43</v>
      </c>
      <c r="F86" s="67">
        <v>1444</v>
      </c>
      <c r="G86" s="14"/>
      <c r="H86" s="14"/>
      <c r="I86" s="14">
        <f t="shared" ref="I86:I94" si="124">ROUND((H86+G86),2)</f>
        <v>0</v>
      </c>
      <c r="J86" s="14">
        <f t="shared" ref="J86:J94" si="125">ROUND((G86*F86),2)</f>
        <v>0</v>
      </c>
      <c r="K86" s="14">
        <f t="shared" ref="K86:K94" si="126">ROUND((H86*F86),2)</f>
        <v>0</v>
      </c>
      <c r="L86" s="14">
        <f t="shared" ref="L86:L94" si="127">ROUND((K86+J86),2)</f>
        <v>0</v>
      </c>
      <c r="M86" s="14">
        <f t="shared" ref="M86:M94" si="128">ROUND((IF(P86="BDI 1",((1+($S$3/100))*G86),((1+($S$4/100))*G86))),2)</f>
        <v>0</v>
      </c>
      <c r="N86" s="14">
        <f t="shared" ref="N86:N94" si="129">ROUND((IF(P86="BDI 1",((1+($S$3/100))*H86),((1+($S$4/100))*H86))),2)</f>
        <v>0</v>
      </c>
      <c r="O86" s="14">
        <f t="shared" ref="O86:O94" si="130">ROUND((M86+N86),2)</f>
        <v>0</v>
      </c>
      <c r="P86" s="69" t="s">
        <v>101</v>
      </c>
      <c r="Q86" s="14">
        <f t="shared" ref="Q86:Q94" si="131">ROUND(M86*F86,2)</f>
        <v>0</v>
      </c>
      <c r="R86" s="14">
        <f t="shared" ref="R86:R94" si="132">ROUND(N86*F86,2)</f>
        <v>0</v>
      </c>
      <c r="S86" s="15">
        <f t="shared" ref="S86:S94" si="133">ROUND(Q86+R86,2)</f>
        <v>0</v>
      </c>
      <c r="T86"/>
    </row>
    <row r="87" spans="1:20" ht="36" x14ac:dyDescent="0.25">
      <c r="A87" s="75" t="s">
        <v>30</v>
      </c>
      <c r="B87" s="64" t="s">
        <v>80</v>
      </c>
      <c r="C87" s="66">
        <v>90695</v>
      </c>
      <c r="D87" s="53" t="s">
        <v>58</v>
      </c>
      <c r="E87" s="13" t="s">
        <v>43</v>
      </c>
      <c r="F87" s="67">
        <v>1135</v>
      </c>
      <c r="G87" s="14"/>
      <c r="H87" s="14"/>
      <c r="I87" s="14">
        <f t="shared" si="124"/>
        <v>0</v>
      </c>
      <c r="J87" s="14">
        <f t="shared" si="125"/>
        <v>0</v>
      </c>
      <c r="K87" s="14">
        <f t="shared" si="126"/>
        <v>0</v>
      </c>
      <c r="L87" s="14">
        <f t="shared" si="127"/>
        <v>0</v>
      </c>
      <c r="M87" s="14">
        <f t="shared" si="128"/>
        <v>0</v>
      </c>
      <c r="N87" s="14">
        <f t="shared" si="129"/>
        <v>0</v>
      </c>
      <c r="O87" s="14">
        <f t="shared" si="130"/>
        <v>0</v>
      </c>
      <c r="P87" s="69" t="s">
        <v>101</v>
      </c>
      <c r="Q87" s="14">
        <f t="shared" si="131"/>
        <v>0</v>
      </c>
      <c r="R87" s="14">
        <f t="shared" si="132"/>
        <v>0</v>
      </c>
      <c r="S87" s="15">
        <f t="shared" si="133"/>
        <v>0</v>
      </c>
      <c r="T87"/>
    </row>
    <row r="88" spans="1:20" ht="36" x14ac:dyDescent="0.25">
      <c r="A88" s="75" t="s">
        <v>189</v>
      </c>
      <c r="B88" s="64" t="s">
        <v>80</v>
      </c>
      <c r="C88" s="66">
        <v>90696</v>
      </c>
      <c r="D88" s="53" t="s">
        <v>59</v>
      </c>
      <c r="E88" s="13" t="s">
        <v>43</v>
      </c>
      <c r="F88" s="67">
        <v>309</v>
      </c>
      <c r="G88" s="14"/>
      <c r="H88" s="14"/>
      <c r="I88" s="14">
        <f t="shared" si="124"/>
        <v>0</v>
      </c>
      <c r="J88" s="14">
        <f t="shared" si="125"/>
        <v>0</v>
      </c>
      <c r="K88" s="14">
        <f t="shared" si="126"/>
        <v>0</v>
      </c>
      <c r="L88" s="14">
        <f t="shared" si="127"/>
        <v>0</v>
      </c>
      <c r="M88" s="14">
        <f t="shared" si="128"/>
        <v>0</v>
      </c>
      <c r="N88" s="14">
        <f t="shared" si="129"/>
        <v>0</v>
      </c>
      <c r="O88" s="14">
        <f t="shared" si="130"/>
        <v>0</v>
      </c>
      <c r="P88" s="69" t="s">
        <v>101</v>
      </c>
      <c r="Q88" s="14">
        <f t="shared" si="131"/>
        <v>0</v>
      </c>
      <c r="R88" s="14">
        <f t="shared" si="132"/>
        <v>0</v>
      </c>
      <c r="S88" s="15">
        <f t="shared" si="133"/>
        <v>0</v>
      </c>
      <c r="T88"/>
    </row>
    <row r="89" spans="1:20" ht="48" x14ac:dyDescent="0.25">
      <c r="A89" s="75" t="s">
        <v>190</v>
      </c>
      <c r="B89" s="64" t="s">
        <v>130</v>
      </c>
      <c r="C89" s="66">
        <v>16</v>
      </c>
      <c r="D89" s="53" t="s">
        <v>198</v>
      </c>
      <c r="E89" s="13" t="s">
        <v>38</v>
      </c>
      <c r="F89" s="67">
        <v>15</v>
      </c>
      <c r="G89" s="14"/>
      <c r="H89" s="14"/>
      <c r="I89" s="14">
        <f t="shared" si="124"/>
        <v>0</v>
      </c>
      <c r="J89" s="14">
        <f t="shared" si="125"/>
        <v>0</v>
      </c>
      <c r="K89" s="14">
        <f t="shared" si="126"/>
        <v>0</v>
      </c>
      <c r="L89" s="14">
        <f t="shared" si="127"/>
        <v>0</v>
      </c>
      <c r="M89" s="14">
        <f t="shared" si="128"/>
        <v>0</v>
      </c>
      <c r="N89" s="14">
        <f t="shared" si="129"/>
        <v>0</v>
      </c>
      <c r="O89" s="14">
        <f t="shared" si="130"/>
        <v>0</v>
      </c>
      <c r="P89" s="69" t="s">
        <v>101</v>
      </c>
      <c r="Q89" s="14">
        <f t="shared" si="131"/>
        <v>0</v>
      </c>
      <c r="R89" s="14">
        <f t="shared" si="132"/>
        <v>0</v>
      </c>
      <c r="S89" s="15">
        <f t="shared" si="133"/>
        <v>0</v>
      </c>
      <c r="T89"/>
    </row>
    <row r="90" spans="1:20" ht="48" x14ac:dyDescent="0.25">
      <c r="A90" s="75" t="s">
        <v>191</v>
      </c>
      <c r="B90" s="64" t="s">
        <v>130</v>
      </c>
      <c r="C90" s="66">
        <v>17</v>
      </c>
      <c r="D90" s="53" t="s">
        <v>199</v>
      </c>
      <c r="E90" s="13" t="s">
        <v>38</v>
      </c>
      <c r="F90" s="67">
        <v>3</v>
      </c>
      <c r="G90" s="14"/>
      <c r="H90" s="14"/>
      <c r="I90" s="14">
        <f t="shared" si="124"/>
        <v>0</v>
      </c>
      <c r="J90" s="14">
        <f t="shared" si="125"/>
        <v>0</v>
      </c>
      <c r="K90" s="14">
        <f t="shared" si="126"/>
        <v>0</v>
      </c>
      <c r="L90" s="14">
        <f t="shared" si="127"/>
        <v>0</v>
      </c>
      <c r="M90" s="14">
        <f t="shared" si="128"/>
        <v>0</v>
      </c>
      <c r="N90" s="14">
        <f t="shared" si="129"/>
        <v>0</v>
      </c>
      <c r="O90" s="14">
        <f t="shared" si="130"/>
        <v>0</v>
      </c>
      <c r="P90" s="69" t="s">
        <v>101</v>
      </c>
      <c r="Q90" s="14">
        <f t="shared" si="131"/>
        <v>0</v>
      </c>
      <c r="R90" s="14">
        <f t="shared" si="132"/>
        <v>0</v>
      </c>
      <c r="S90" s="15">
        <f t="shared" si="133"/>
        <v>0</v>
      </c>
      <c r="T90"/>
    </row>
    <row r="91" spans="1:20" ht="36" x14ac:dyDescent="0.25">
      <c r="A91" s="75" t="s">
        <v>192</v>
      </c>
      <c r="B91" s="64" t="s">
        <v>130</v>
      </c>
      <c r="C91" s="66">
        <v>18</v>
      </c>
      <c r="D91" s="53" t="s">
        <v>200</v>
      </c>
      <c r="E91" s="13" t="s">
        <v>38</v>
      </c>
      <c r="F91" s="67">
        <v>3</v>
      </c>
      <c r="G91" s="14"/>
      <c r="H91" s="14"/>
      <c r="I91" s="14">
        <f t="shared" si="124"/>
        <v>0</v>
      </c>
      <c r="J91" s="14">
        <f t="shared" si="125"/>
        <v>0</v>
      </c>
      <c r="K91" s="14">
        <f t="shared" si="126"/>
        <v>0</v>
      </c>
      <c r="L91" s="14">
        <f t="shared" si="127"/>
        <v>0</v>
      </c>
      <c r="M91" s="14">
        <f t="shared" si="128"/>
        <v>0</v>
      </c>
      <c r="N91" s="14">
        <f t="shared" si="129"/>
        <v>0</v>
      </c>
      <c r="O91" s="14">
        <f t="shared" si="130"/>
        <v>0</v>
      </c>
      <c r="P91" s="69" t="s">
        <v>101</v>
      </c>
      <c r="Q91" s="14">
        <f t="shared" si="131"/>
        <v>0</v>
      </c>
      <c r="R91" s="14">
        <f t="shared" si="132"/>
        <v>0</v>
      </c>
      <c r="S91" s="15">
        <f t="shared" si="133"/>
        <v>0</v>
      </c>
      <c r="T91"/>
    </row>
    <row r="92" spans="1:20" ht="48" x14ac:dyDescent="0.25">
      <c r="A92" s="75" t="s">
        <v>193</v>
      </c>
      <c r="B92" s="64" t="s">
        <v>130</v>
      </c>
      <c r="C92" s="66">
        <v>19</v>
      </c>
      <c r="D92" s="53" t="s">
        <v>201</v>
      </c>
      <c r="E92" s="13" t="s">
        <v>38</v>
      </c>
      <c r="F92" s="67">
        <v>5</v>
      </c>
      <c r="G92" s="14"/>
      <c r="H92" s="14"/>
      <c r="I92" s="14">
        <f t="shared" si="124"/>
        <v>0</v>
      </c>
      <c r="J92" s="14">
        <f t="shared" si="125"/>
        <v>0</v>
      </c>
      <c r="K92" s="14">
        <f t="shared" si="126"/>
        <v>0</v>
      </c>
      <c r="L92" s="14">
        <f t="shared" si="127"/>
        <v>0</v>
      </c>
      <c r="M92" s="14">
        <f t="shared" si="128"/>
        <v>0</v>
      </c>
      <c r="N92" s="14">
        <f t="shared" si="129"/>
        <v>0</v>
      </c>
      <c r="O92" s="14">
        <f t="shared" si="130"/>
        <v>0</v>
      </c>
      <c r="P92" s="69" t="s">
        <v>101</v>
      </c>
      <c r="Q92" s="14">
        <f t="shared" si="131"/>
        <v>0</v>
      </c>
      <c r="R92" s="14">
        <f t="shared" si="132"/>
        <v>0</v>
      </c>
      <c r="S92" s="15">
        <f t="shared" si="133"/>
        <v>0</v>
      </c>
      <c r="T92"/>
    </row>
    <row r="93" spans="1:20" x14ac:dyDescent="0.25">
      <c r="A93" s="75" t="s">
        <v>194</v>
      </c>
      <c r="B93" s="64" t="s">
        <v>130</v>
      </c>
      <c r="C93" s="66">
        <v>20</v>
      </c>
      <c r="D93" s="53" t="s">
        <v>202</v>
      </c>
      <c r="E93" s="13" t="s">
        <v>38</v>
      </c>
      <c r="F93" s="67">
        <v>4</v>
      </c>
      <c r="G93" s="14"/>
      <c r="H93" s="14"/>
      <c r="I93" s="14">
        <f t="shared" si="124"/>
        <v>0</v>
      </c>
      <c r="J93" s="14">
        <f t="shared" si="125"/>
        <v>0</v>
      </c>
      <c r="K93" s="14">
        <f t="shared" si="126"/>
        <v>0</v>
      </c>
      <c r="L93" s="14">
        <f t="shared" si="127"/>
        <v>0</v>
      </c>
      <c r="M93" s="14">
        <f t="shared" si="128"/>
        <v>0</v>
      </c>
      <c r="N93" s="14">
        <f t="shared" si="129"/>
        <v>0</v>
      </c>
      <c r="O93" s="14">
        <f t="shared" si="130"/>
        <v>0</v>
      </c>
      <c r="P93" s="69" t="s">
        <v>101</v>
      </c>
      <c r="Q93" s="14">
        <f t="shared" si="131"/>
        <v>0</v>
      </c>
      <c r="R93" s="14">
        <f t="shared" si="132"/>
        <v>0</v>
      </c>
      <c r="S93" s="15">
        <f t="shared" si="133"/>
        <v>0</v>
      </c>
      <c r="T93"/>
    </row>
    <row r="94" spans="1:20" x14ac:dyDescent="0.25">
      <c r="A94" s="75" t="s">
        <v>195</v>
      </c>
      <c r="B94" s="64" t="s">
        <v>130</v>
      </c>
      <c r="C94" s="66">
        <v>21</v>
      </c>
      <c r="D94" s="53" t="s">
        <v>210</v>
      </c>
      <c r="E94" s="13" t="s">
        <v>38</v>
      </c>
      <c r="F94" s="67">
        <v>26</v>
      </c>
      <c r="G94" s="14"/>
      <c r="H94" s="14"/>
      <c r="I94" s="14">
        <f t="shared" si="124"/>
        <v>0</v>
      </c>
      <c r="J94" s="14">
        <f t="shared" si="125"/>
        <v>0</v>
      </c>
      <c r="K94" s="14">
        <f t="shared" si="126"/>
        <v>0</v>
      </c>
      <c r="L94" s="14">
        <f t="shared" si="127"/>
        <v>0</v>
      </c>
      <c r="M94" s="14">
        <f t="shared" si="128"/>
        <v>0</v>
      </c>
      <c r="N94" s="14">
        <f t="shared" si="129"/>
        <v>0</v>
      </c>
      <c r="O94" s="14">
        <f t="shared" si="130"/>
        <v>0</v>
      </c>
      <c r="P94" s="69" t="s">
        <v>101</v>
      </c>
      <c r="Q94" s="14">
        <f t="shared" si="131"/>
        <v>0</v>
      </c>
      <c r="R94" s="14">
        <f t="shared" si="132"/>
        <v>0</v>
      </c>
      <c r="S94" s="15">
        <f t="shared" si="133"/>
        <v>0</v>
      </c>
      <c r="T94"/>
    </row>
    <row r="95" spans="1:20" ht="24" x14ac:dyDescent="0.25">
      <c r="A95" s="75" t="s">
        <v>196</v>
      </c>
      <c r="B95" s="64" t="s">
        <v>115</v>
      </c>
      <c r="C95" s="66">
        <v>2003451</v>
      </c>
      <c r="D95" s="53" t="s">
        <v>197</v>
      </c>
      <c r="E95" s="13" t="e">
        <v>#N/A</v>
      </c>
      <c r="F95" s="67">
        <v>1</v>
      </c>
      <c r="G95" s="14"/>
      <c r="H95" s="14"/>
      <c r="I95" s="14">
        <f t="shared" ref="I95" si="134">ROUND((H95+G95),2)</f>
        <v>0</v>
      </c>
      <c r="J95" s="14">
        <f t="shared" ref="J95" si="135">ROUND((G95*F95),2)</f>
        <v>0</v>
      </c>
      <c r="K95" s="14">
        <f t="shared" ref="K95" si="136">ROUND((H95*F95),2)</f>
        <v>0</v>
      </c>
      <c r="L95" s="14">
        <f t="shared" ref="L95" si="137">ROUND((K95+J95),2)</f>
        <v>0</v>
      </c>
      <c r="M95" s="14">
        <f t="shared" ref="M95" si="138">ROUND((IF(P95="BDI 1",((1+($S$3/100))*G95),((1+($S$4/100))*G95))),2)</f>
        <v>0</v>
      </c>
      <c r="N95" s="14">
        <f t="shared" ref="N95" si="139">ROUND((IF(P95="BDI 1",((1+($S$3/100))*H95),((1+($S$4/100))*H95))),2)</f>
        <v>0</v>
      </c>
      <c r="O95" s="14">
        <f t="shared" ref="O95" si="140">ROUND((M95+N95),2)</f>
        <v>0</v>
      </c>
      <c r="P95" s="69" t="s">
        <v>101</v>
      </c>
      <c r="Q95" s="14">
        <f t="shared" ref="Q95" si="141">ROUND(M95*F95,2)</f>
        <v>0</v>
      </c>
      <c r="R95" s="14">
        <f t="shared" ref="R95" si="142">ROUND(N95*F95,2)</f>
        <v>0</v>
      </c>
      <c r="S95" s="15">
        <f t="shared" ref="S95" si="143">ROUND(Q95+R95,2)</f>
        <v>0</v>
      </c>
      <c r="T95"/>
    </row>
    <row r="96" spans="1:20" ht="8.1" customHeight="1" x14ac:dyDescent="0.25">
      <c r="A96" s="31"/>
      <c r="B96" s="31"/>
      <c r="C96" s="24"/>
      <c r="D96" s="25"/>
      <c r="E96" s="24"/>
      <c r="F96" s="26"/>
      <c r="G96" s="26"/>
      <c r="H96" s="26"/>
      <c r="I96" s="27"/>
      <c r="J96" s="27"/>
      <c r="K96" s="27"/>
      <c r="L96" s="27"/>
      <c r="M96" s="21"/>
      <c r="N96" s="21"/>
      <c r="O96" s="21"/>
      <c r="P96" s="21"/>
      <c r="Q96" s="21"/>
      <c r="R96" s="21"/>
      <c r="S96" s="22"/>
      <c r="T96"/>
    </row>
    <row r="97" spans="1:20" x14ac:dyDescent="0.25">
      <c r="A97" s="70">
        <v>5</v>
      </c>
      <c r="B97" s="71"/>
      <c r="C97" s="72"/>
      <c r="D97" s="73" t="s">
        <v>203</v>
      </c>
      <c r="E97" s="73"/>
      <c r="F97" s="74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/>
    </row>
    <row r="98" spans="1:20" x14ac:dyDescent="0.25">
      <c r="A98" s="70" t="s">
        <v>17</v>
      </c>
      <c r="B98" s="71"/>
      <c r="C98" s="72"/>
      <c r="D98" s="73" t="s">
        <v>204</v>
      </c>
      <c r="E98" s="73"/>
      <c r="F98" s="74"/>
      <c r="G98" s="76"/>
      <c r="H98" s="76"/>
      <c r="I98" s="76"/>
      <c r="J98" s="76">
        <f>ROUND(SUM(J99:J103),2)</f>
        <v>0</v>
      </c>
      <c r="K98" s="76">
        <f>ROUND(SUM(K99:K103),2)</f>
        <v>0</v>
      </c>
      <c r="L98" s="76">
        <f>ROUND(SUM(L99:L103),2)</f>
        <v>0</v>
      </c>
      <c r="M98" s="76"/>
      <c r="N98" s="76"/>
      <c r="O98" s="76"/>
      <c r="P98" s="76"/>
      <c r="Q98" s="76">
        <f>ROUND((SUM(Q99:Q103)),2)</f>
        <v>0</v>
      </c>
      <c r="R98" s="76">
        <f>ROUND((SUM(R99:R103)),2)</f>
        <v>0</v>
      </c>
      <c r="S98" s="76">
        <f>ROUND((SUM(S99:S103)),2)</f>
        <v>0</v>
      </c>
      <c r="T98"/>
    </row>
    <row r="99" spans="1:20" ht="24" x14ac:dyDescent="0.25">
      <c r="A99" s="75" t="s">
        <v>205</v>
      </c>
      <c r="B99" s="64" t="s">
        <v>83</v>
      </c>
      <c r="C99" s="65" t="s">
        <v>186</v>
      </c>
      <c r="D99" s="53" t="s">
        <v>211</v>
      </c>
      <c r="E99" s="13" t="s">
        <v>38</v>
      </c>
      <c r="F99" s="67">
        <v>1</v>
      </c>
      <c r="G99" s="14"/>
      <c r="H99" s="14"/>
      <c r="I99" s="14">
        <f t="shared" ref="I99:I103" si="144">ROUND((H99+G99),2)</f>
        <v>0</v>
      </c>
      <c r="J99" s="14">
        <f t="shared" ref="J99:J103" si="145">ROUND((G99*F99),2)</f>
        <v>0</v>
      </c>
      <c r="K99" s="14">
        <f t="shared" ref="K99:K103" si="146">ROUND((H99*F99),2)</f>
        <v>0</v>
      </c>
      <c r="L99" s="14">
        <f t="shared" ref="L99:L103" si="147">ROUND((K99+J99),2)</f>
        <v>0</v>
      </c>
      <c r="M99" s="14">
        <f t="shared" ref="M99:M103" si="148">ROUND((IF(P99="BDI 1",((1+($S$3/100))*G99),((1+($S$4/100))*G99))),2)</f>
        <v>0</v>
      </c>
      <c r="N99" s="14">
        <f t="shared" ref="N99:N103" si="149">ROUND((IF(P99="BDI 1",((1+($S$3/100))*H99),((1+($S$4/100))*H99))),2)</f>
        <v>0</v>
      </c>
      <c r="O99" s="14">
        <f t="shared" ref="O99:O103" si="150">ROUND((M99+N99),2)</f>
        <v>0</v>
      </c>
      <c r="P99" s="69" t="s">
        <v>102</v>
      </c>
      <c r="Q99" s="14">
        <f t="shared" ref="Q99:Q103" si="151">ROUND(M99*F99,2)</f>
        <v>0</v>
      </c>
      <c r="R99" s="14">
        <f t="shared" ref="R99:R103" si="152">ROUND(N99*F99,2)</f>
        <v>0</v>
      </c>
      <c r="S99" s="15">
        <f t="shared" ref="S99:S103" si="153">ROUND(Q99+R99,2)</f>
        <v>0</v>
      </c>
      <c r="T99"/>
    </row>
    <row r="100" spans="1:20" ht="36" x14ac:dyDescent="0.25">
      <c r="A100" s="75" t="s">
        <v>206</v>
      </c>
      <c r="B100" s="64" t="s">
        <v>130</v>
      </c>
      <c r="C100" s="66">
        <v>24</v>
      </c>
      <c r="D100" s="53" t="s">
        <v>212</v>
      </c>
      <c r="E100" s="13" t="s">
        <v>39</v>
      </c>
      <c r="F100" s="67">
        <v>35</v>
      </c>
      <c r="G100" s="14"/>
      <c r="H100" s="14"/>
      <c r="I100" s="14">
        <f t="shared" si="144"/>
        <v>0</v>
      </c>
      <c r="J100" s="14">
        <f t="shared" si="145"/>
        <v>0</v>
      </c>
      <c r="K100" s="14">
        <f t="shared" si="146"/>
        <v>0</v>
      </c>
      <c r="L100" s="14">
        <f t="shared" si="147"/>
        <v>0</v>
      </c>
      <c r="M100" s="14">
        <f t="shared" si="148"/>
        <v>0</v>
      </c>
      <c r="N100" s="14">
        <f t="shared" si="149"/>
        <v>0</v>
      </c>
      <c r="O100" s="14">
        <f t="shared" si="150"/>
        <v>0</v>
      </c>
      <c r="P100" s="69" t="s">
        <v>101</v>
      </c>
      <c r="Q100" s="14">
        <f t="shared" si="151"/>
        <v>0</v>
      </c>
      <c r="R100" s="14">
        <f t="shared" si="152"/>
        <v>0</v>
      </c>
      <c r="S100" s="15">
        <f t="shared" si="153"/>
        <v>0</v>
      </c>
      <c r="T100"/>
    </row>
    <row r="101" spans="1:20" ht="24" x14ac:dyDescent="0.25">
      <c r="A101" s="75" t="s">
        <v>207</v>
      </c>
      <c r="B101" s="64" t="s">
        <v>130</v>
      </c>
      <c r="C101" s="66">
        <v>25</v>
      </c>
      <c r="D101" s="53" t="s">
        <v>213</v>
      </c>
      <c r="E101" s="13" t="s">
        <v>38</v>
      </c>
      <c r="F101" s="67">
        <v>4</v>
      </c>
      <c r="G101" s="14"/>
      <c r="H101" s="14"/>
      <c r="I101" s="14">
        <f t="shared" si="144"/>
        <v>0</v>
      </c>
      <c r="J101" s="14">
        <f t="shared" si="145"/>
        <v>0</v>
      </c>
      <c r="K101" s="14">
        <f t="shared" si="146"/>
        <v>0</v>
      </c>
      <c r="L101" s="14">
        <f t="shared" si="147"/>
        <v>0</v>
      </c>
      <c r="M101" s="14">
        <f t="shared" si="148"/>
        <v>0</v>
      </c>
      <c r="N101" s="14">
        <f t="shared" si="149"/>
        <v>0</v>
      </c>
      <c r="O101" s="14">
        <f t="shared" si="150"/>
        <v>0</v>
      </c>
      <c r="P101" s="69" t="s">
        <v>101</v>
      </c>
      <c r="Q101" s="14">
        <f t="shared" si="151"/>
        <v>0</v>
      </c>
      <c r="R101" s="14">
        <f t="shared" si="152"/>
        <v>0</v>
      </c>
      <c r="S101" s="15">
        <f t="shared" si="153"/>
        <v>0</v>
      </c>
      <c r="T101"/>
    </row>
    <row r="102" spans="1:20" ht="24" x14ac:dyDescent="0.25">
      <c r="A102" s="75" t="s">
        <v>208</v>
      </c>
      <c r="B102" s="64" t="s">
        <v>130</v>
      </c>
      <c r="C102" s="66">
        <v>27</v>
      </c>
      <c r="D102" s="53" t="s">
        <v>214</v>
      </c>
      <c r="E102" s="13" t="s">
        <v>38</v>
      </c>
      <c r="F102" s="67">
        <v>4</v>
      </c>
      <c r="G102" s="14"/>
      <c r="H102" s="14"/>
      <c r="I102" s="14">
        <f t="shared" si="144"/>
        <v>0</v>
      </c>
      <c r="J102" s="14">
        <f t="shared" si="145"/>
        <v>0</v>
      </c>
      <c r="K102" s="14">
        <f t="shared" si="146"/>
        <v>0</v>
      </c>
      <c r="L102" s="14">
        <f t="shared" si="147"/>
        <v>0</v>
      </c>
      <c r="M102" s="14">
        <f t="shared" si="148"/>
        <v>0</v>
      </c>
      <c r="N102" s="14">
        <f t="shared" si="149"/>
        <v>0</v>
      </c>
      <c r="O102" s="14">
        <f t="shared" si="150"/>
        <v>0</v>
      </c>
      <c r="P102" s="69" t="s">
        <v>101</v>
      </c>
      <c r="Q102" s="14">
        <f t="shared" si="151"/>
        <v>0</v>
      </c>
      <c r="R102" s="14">
        <f t="shared" si="152"/>
        <v>0</v>
      </c>
      <c r="S102" s="15">
        <f t="shared" si="153"/>
        <v>0</v>
      </c>
      <c r="T102"/>
    </row>
    <row r="103" spans="1:20" ht="36" x14ac:dyDescent="0.25">
      <c r="A103" s="75" t="s">
        <v>209</v>
      </c>
      <c r="B103" s="64" t="s">
        <v>80</v>
      </c>
      <c r="C103" s="66">
        <v>90695</v>
      </c>
      <c r="D103" s="53" t="s">
        <v>58</v>
      </c>
      <c r="E103" s="13" t="s">
        <v>43</v>
      </c>
      <c r="F103" s="67">
        <v>45</v>
      </c>
      <c r="G103" s="14"/>
      <c r="H103" s="14"/>
      <c r="I103" s="14">
        <f t="shared" si="144"/>
        <v>0</v>
      </c>
      <c r="J103" s="14">
        <f t="shared" si="145"/>
        <v>0</v>
      </c>
      <c r="K103" s="14">
        <f t="shared" si="146"/>
        <v>0</v>
      </c>
      <c r="L103" s="14">
        <f t="shared" si="147"/>
        <v>0</v>
      </c>
      <c r="M103" s="14">
        <f t="shared" si="148"/>
        <v>0</v>
      </c>
      <c r="N103" s="14">
        <f t="shared" si="149"/>
        <v>0</v>
      </c>
      <c r="O103" s="14">
        <f t="shared" si="150"/>
        <v>0</v>
      </c>
      <c r="P103" s="69" t="s">
        <v>101</v>
      </c>
      <c r="Q103" s="14">
        <f t="shared" si="151"/>
        <v>0</v>
      </c>
      <c r="R103" s="14">
        <f t="shared" si="152"/>
        <v>0</v>
      </c>
      <c r="S103" s="15">
        <f t="shared" si="153"/>
        <v>0</v>
      </c>
      <c r="T103"/>
    </row>
    <row r="104" spans="1:20" x14ac:dyDescent="0.25">
      <c r="A104" s="70" t="s">
        <v>18</v>
      </c>
      <c r="B104" s="71"/>
      <c r="C104" s="72"/>
      <c r="D104" s="73" t="s">
        <v>227</v>
      </c>
      <c r="E104" s="73"/>
      <c r="F104" s="74"/>
      <c r="G104" s="76"/>
      <c r="H104" s="76"/>
      <c r="I104" s="76"/>
      <c r="J104" s="76">
        <f>ROUND(SUM(J105:J116),2)</f>
        <v>0</v>
      </c>
      <c r="K104" s="76">
        <f>ROUND(SUM(K105:K116),2)</f>
        <v>0</v>
      </c>
      <c r="L104" s="76">
        <f>ROUND(SUM(L105:L116),2)</f>
        <v>0</v>
      </c>
      <c r="M104" s="76"/>
      <c r="N104" s="76"/>
      <c r="O104" s="76"/>
      <c r="P104" s="76"/>
      <c r="Q104" s="76">
        <f>ROUND((SUM(Q105:Q116)),2)</f>
        <v>0</v>
      </c>
      <c r="R104" s="76">
        <f>ROUND((SUM(R105:R116)),2)</f>
        <v>0</v>
      </c>
      <c r="S104" s="76">
        <f>ROUND((SUM(S105:S116)),2)</f>
        <v>0</v>
      </c>
      <c r="T104"/>
    </row>
    <row r="105" spans="1:20" ht="48" x14ac:dyDescent="0.25">
      <c r="A105" s="75" t="s">
        <v>215</v>
      </c>
      <c r="B105" s="64" t="s">
        <v>80</v>
      </c>
      <c r="C105" s="65">
        <v>100341</v>
      </c>
      <c r="D105" s="53" t="s">
        <v>44</v>
      </c>
      <c r="E105" s="13" t="s">
        <v>39</v>
      </c>
      <c r="F105" s="67">
        <v>40.549999999999997</v>
      </c>
      <c r="G105" s="14"/>
      <c r="H105" s="14"/>
      <c r="I105" s="14">
        <f t="shared" ref="I105:I109" si="154">ROUND((H105+G105),2)</f>
        <v>0</v>
      </c>
      <c r="J105" s="14">
        <f t="shared" ref="J105:J109" si="155">ROUND((G105*F105),2)</f>
        <v>0</v>
      </c>
      <c r="K105" s="14">
        <f t="shared" ref="K105:K109" si="156">ROUND((H105*F105),2)</f>
        <v>0</v>
      </c>
      <c r="L105" s="14">
        <f t="shared" ref="L105:L109" si="157">ROUND((K105+J105),2)</f>
        <v>0</v>
      </c>
      <c r="M105" s="14">
        <f t="shared" ref="M105:M109" si="158">ROUND((IF(P105="BDI 1",((1+($S$3/100))*G105),((1+($S$4/100))*G105))),2)</f>
        <v>0</v>
      </c>
      <c r="N105" s="14">
        <f t="shared" ref="N105:N109" si="159">ROUND((IF(P105="BDI 1",((1+($S$3/100))*H105),((1+($S$4/100))*H105))),2)</f>
        <v>0</v>
      </c>
      <c r="O105" s="14">
        <f t="shared" ref="O105:O109" si="160">ROUND((M105+N105),2)</f>
        <v>0</v>
      </c>
      <c r="P105" s="69" t="s">
        <v>101</v>
      </c>
      <c r="Q105" s="14">
        <f t="shared" ref="Q105:Q109" si="161">ROUND(M105*F105,2)</f>
        <v>0</v>
      </c>
      <c r="R105" s="14">
        <f t="shared" ref="R105:R109" si="162">ROUND(N105*F105,2)</f>
        <v>0</v>
      </c>
      <c r="S105" s="15">
        <f t="shared" ref="S105:S109" si="163">ROUND(Q105+R105,2)</f>
        <v>0</v>
      </c>
      <c r="T105"/>
    </row>
    <row r="106" spans="1:20" ht="36" x14ac:dyDescent="0.25">
      <c r="A106" s="75" t="s">
        <v>216</v>
      </c>
      <c r="B106" s="64" t="s">
        <v>80</v>
      </c>
      <c r="C106" s="66">
        <v>100349</v>
      </c>
      <c r="D106" s="53" t="s">
        <v>48</v>
      </c>
      <c r="E106" s="13" t="s">
        <v>42</v>
      </c>
      <c r="F106" s="67">
        <v>3.9</v>
      </c>
      <c r="G106" s="14"/>
      <c r="H106" s="14"/>
      <c r="I106" s="14">
        <f t="shared" si="154"/>
        <v>0</v>
      </c>
      <c r="J106" s="14">
        <f t="shared" si="155"/>
        <v>0</v>
      </c>
      <c r="K106" s="14">
        <f t="shared" si="156"/>
        <v>0</v>
      </c>
      <c r="L106" s="14">
        <f t="shared" si="157"/>
        <v>0</v>
      </c>
      <c r="M106" s="14">
        <f t="shared" si="158"/>
        <v>0</v>
      </c>
      <c r="N106" s="14">
        <f t="shared" si="159"/>
        <v>0</v>
      </c>
      <c r="O106" s="14">
        <f t="shared" si="160"/>
        <v>0</v>
      </c>
      <c r="P106" s="69" t="s">
        <v>101</v>
      </c>
      <c r="Q106" s="14">
        <f t="shared" si="161"/>
        <v>0</v>
      </c>
      <c r="R106" s="14">
        <f t="shared" si="162"/>
        <v>0</v>
      </c>
      <c r="S106" s="15">
        <f t="shared" si="163"/>
        <v>0</v>
      </c>
      <c r="T106"/>
    </row>
    <row r="107" spans="1:20" ht="36" x14ac:dyDescent="0.25">
      <c r="A107" s="75" t="s">
        <v>217</v>
      </c>
      <c r="B107" s="64" t="s">
        <v>80</v>
      </c>
      <c r="C107" s="66">
        <v>97096</v>
      </c>
      <c r="D107" s="53" t="s">
        <v>70</v>
      </c>
      <c r="E107" s="13" t="s">
        <v>42</v>
      </c>
      <c r="F107" s="67">
        <v>0.87</v>
      </c>
      <c r="G107" s="14"/>
      <c r="H107" s="14"/>
      <c r="I107" s="14">
        <f t="shared" si="154"/>
        <v>0</v>
      </c>
      <c r="J107" s="14">
        <f t="shared" si="155"/>
        <v>0</v>
      </c>
      <c r="K107" s="14">
        <f t="shared" si="156"/>
        <v>0</v>
      </c>
      <c r="L107" s="14">
        <f t="shared" si="157"/>
        <v>0</v>
      </c>
      <c r="M107" s="14">
        <f t="shared" si="158"/>
        <v>0</v>
      </c>
      <c r="N107" s="14">
        <f t="shared" si="159"/>
        <v>0</v>
      </c>
      <c r="O107" s="14">
        <f t="shared" si="160"/>
        <v>0</v>
      </c>
      <c r="P107" s="69" t="s">
        <v>101</v>
      </c>
      <c r="Q107" s="14">
        <f t="shared" si="161"/>
        <v>0</v>
      </c>
      <c r="R107" s="14">
        <f t="shared" si="162"/>
        <v>0</v>
      </c>
      <c r="S107" s="15">
        <f t="shared" si="163"/>
        <v>0</v>
      </c>
      <c r="T107"/>
    </row>
    <row r="108" spans="1:20" ht="24" x14ac:dyDescent="0.25">
      <c r="A108" s="75" t="s">
        <v>218</v>
      </c>
      <c r="B108" s="64" t="s">
        <v>80</v>
      </c>
      <c r="C108" s="66">
        <v>100343</v>
      </c>
      <c r="D108" s="53" t="s">
        <v>45</v>
      </c>
      <c r="E108" s="13" t="s">
        <v>36</v>
      </c>
      <c r="F108" s="67">
        <v>170</v>
      </c>
      <c r="G108" s="14"/>
      <c r="H108" s="14"/>
      <c r="I108" s="14">
        <f t="shared" si="154"/>
        <v>0</v>
      </c>
      <c r="J108" s="14">
        <f t="shared" si="155"/>
        <v>0</v>
      </c>
      <c r="K108" s="14">
        <f t="shared" si="156"/>
        <v>0</v>
      </c>
      <c r="L108" s="14">
        <f t="shared" si="157"/>
        <v>0</v>
      </c>
      <c r="M108" s="14">
        <f t="shared" si="158"/>
        <v>0</v>
      </c>
      <c r="N108" s="14">
        <f t="shared" si="159"/>
        <v>0</v>
      </c>
      <c r="O108" s="14">
        <f t="shared" si="160"/>
        <v>0</v>
      </c>
      <c r="P108" s="69" t="s">
        <v>101</v>
      </c>
      <c r="Q108" s="14">
        <f t="shared" si="161"/>
        <v>0</v>
      </c>
      <c r="R108" s="14">
        <f t="shared" si="162"/>
        <v>0</v>
      </c>
      <c r="S108" s="15">
        <f t="shared" si="163"/>
        <v>0</v>
      </c>
      <c r="T108"/>
    </row>
    <row r="109" spans="1:20" ht="24" x14ac:dyDescent="0.25">
      <c r="A109" s="75" t="s">
        <v>219</v>
      </c>
      <c r="B109" s="64" t="s">
        <v>80</v>
      </c>
      <c r="C109" s="66">
        <v>100344</v>
      </c>
      <c r="D109" s="53" t="s">
        <v>46</v>
      </c>
      <c r="E109" s="13" t="s">
        <v>36</v>
      </c>
      <c r="F109" s="67">
        <v>278</v>
      </c>
      <c r="G109" s="14"/>
      <c r="H109" s="14"/>
      <c r="I109" s="14">
        <f t="shared" si="154"/>
        <v>0</v>
      </c>
      <c r="J109" s="14">
        <f t="shared" si="155"/>
        <v>0</v>
      </c>
      <c r="K109" s="14">
        <f t="shared" si="156"/>
        <v>0</v>
      </c>
      <c r="L109" s="14">
        <f t="shared" si="157"/>
        <v>0</v>
      </c>
      <c r="M109" s="14">
        <f t="shared" si="158"/>
        <v>0</v>
      </c>
      <c r="N109" s="14">
        <f t="shared" si="159"/>
        <v>0</v>
      </c>
      <c r="O109" s="14">
        <f t="shared" si="160"/>
        <v>0</v>
      </c>
      <c r="P109" s="69" t="s">
        <v>101</v>
      </c>
      <c r="Q109" s="14">
        <f t="shared" si="161"/>
        <v>0</v>
      </c>
      <c r="R109" s="14">
        <f t="shared" si="162"/>
        <v>0</v>
      </c>
      <c r="S109" s="15">
        <f t="shared" si="163"/>
        <v>0</v>
      </c>
      <c r="T109"/>
    </row>
    <row r="110" spans="1:20" ht="24" x14ac:dyDescent="0.25">
      <c r="A110" s="75" t="s">
        <v>220</v>
      </c>
      <c r="B110" s="64" t="s">
        <v>80</v>
      </c>
      <c r="C110" s="65">
        <v>100345</v>
      </c>
      <c r="D110" s="53" t="s">
        <v>47</v>
      </c>
      <c r="E110" s="13" t="s">
        <v>36</v>
      </c>
      <c r="F110" s="67">
        <v>85</v>
      </c>
      <c r="G110" s="14"/>
      <c r="H110" s="14"/>
      <c r="I110" s="14">
        <f t="shared" ref="I110:I114" si="164">ROUND((H110+G110),2)</f>
        <v>0</v>
      </c>
      <c r="J110" s="14">
        <f t="shared" ref="J110:J114" si="165">ROUND((G110*F110),2)</f>
        <v>0</v>
      </c>
      <c r="K110" s="14">
        <f t="shared" ref="K110:K114" si="166">ROUND((H110*F110),2)</f>
        <v>0</v>
      </c>
      <c r="L110" s="14">
        <f t="shared" ref="L110:L114" si="167">ROUND((K110+J110),2)</f>
        <v>0</v>
      </c>
      <c r="M110" s="14">
        <f t="shared" ref="M110:M114" si="168">ROUND((IF(P110="BDI 1",((1+($S$3/100))*G110),((1+($S$4/100))*G110))),2)</f>
        <v>0</v>
      </c>
      <c r="N110" s="14">
        <f t="shared" ref="N110:N114" si="169">ROUND((IF(P110="BDI 1",((1+($S$3/100))*H110),((1+($S$4/100))*H110))),2)</f>
        <v>0</v>
      </c>
      <c r="O110" s="14">
        <f t="shared" ref="O110:O114" si="170">ROUND((M110+N110),2)</f>
        <v>0</v>
      </c>
      <c r="P110" s="69" t="s">
        <v>101</v>
      </c>
      <c r="Q110" s="14">
        <f t="shared" ref="Q110:Q114" si="171">ROUND(M110*F110,2)</f>
        <v>0</v>
      </c>
      <c r="R110" s="14">
        <f t="shared" ref="R110:R114" si="172">ROUND(N110*F110,2)</f>
        <v>0</v>
      </c>
      <c r="S110" s="15">
        <f t="shared" ref="S110:S114" si="173">ROUND(Q110+R110,2)</f>
        <v>0</v>
      </c>
      <c r="T110"/>
    </row>
    <row r="111" spans="1:20" ht="60" x14ac:dyDescent="0.25">
      <c r="A111" s="75" t="s">
        <v>221</v>
      </c>
      <c r="B111" s="64" t="s">
        <v>80</v>
      </c>
      <c r="C111" s="66">
        <v>99839</v>
      </c>
      <c r="D111" s="53" t="s">
        <v>73</v>
      </c>
      <c r="E111" s="13" t="s">
        <v>43</v>
      </c>
      <c r="F111" s="67">
        <v>9</v>
      </c>
      <c r="G111" s="14"/>
      <c r="H111" s="14"/>
      <c r="I111" s="14">
        <f t="shared" si="164"/>
        <v>0</v>
      </c>
      <c r="J111" s="14">
        <f t="shared" si="165"/>
        <v>0</v>
      </c>
      <c r="K111" s="14">
        <f t="shared" si="166"/>
        <v>0</v>
      </c>
      <c r="L111" s="14">
        <f t="shared" si="167"/>
        <v>0</v>
      </c>
      <c r="M111" s="14">
        <f t="shared" si="168"/>
        <v>0</v>
      </c>
      <c r="N111" s="14">
        <f t="shared" si="169"/>
        <v>0</v>
      </c>
      <c r="O111" s="14">
        <f t="shared" si="170"/>
        <v>0</v>
      </c>
      <c r="P111" s="69" t="s">
        <v>101</v>
      </c>
      <c r="Q111" s="14">
        <f t="shared" si="171"/>
        <v>0</v>
      </c>
      <c r="R111" s="14">
        <f t="shared" si="172"/>
        <v>0</v>
      </c>
      <c r="S111" s="15">
        <f t="shared" si="173"/>
        <v>0</v>
      </c>
      <c r="T111"/>
    </row>
    <row r="112" spans="1:20" x14ac:dyDescent="0.25">
      <c r="A112" s="75" t="s">
        <v>222</v>
      </c>
      <c r="B112" s="64" t="s">
        <v>130</v>
      </c>
      <c r="C112" s="66">
        <v>28</v>
      </c>
      <c r="D112" s="53" t="s">
        <v>228</v>
      </c>
      <c r="E112" s="13" t="s">
        <v>38</v>
      </c>
      <c r="F112" s="67">
        <v>1</v>
      </c>
      <c r="G112" s="14"/>
      <c r="H112" s="14"/>
      <c r="I112" s="14">
        <f t="shared" si="164"/>
        <v>0</v>
      </c>
      <c r="J112" s="14">
        <f t="shared" si="165"/>
        <v>0</v>
      </c>
      <c r="K112" s="14">
        <f t="shared" si="166"/>
        <v>0</v>
      </c>
      <c r="L112" s="14">
        <f t="shared" si="167"/>
        <v>0</v>
      </c>
      <c r="M112" s="14">
        <f t="shared" si="168"/>
        <v>0</v>
      </c>
      <c r="N112" s="14">
        <f t="shared" si="169"/>
        <v>0</v>
      </c>
      <c r="O112" s="14">
        <f t="shared" si="170"/>
        <v>0</v>
      </c>
      <c r="P112" s="69" t="s">
        <v>101</v>
      </c>
      <c r="Q112" s="14">
        <f t="shared" si="171"/>
        <v>0</v>
      </c>
      <c r="R112" s="14">
        <f t="shared" si="172"/>
        <v>0</v>
      </c>
      <c r="S112" s="15">
        <f t="shared" si="173"/>
        <v>0</v>
      </c>
      <c r="T112"/>
    </row>
    <row r="113" spans="1:20" ht="36" x14ac:dyDescent="0.25">
      <c r="A113" s="75" t="s">
        <v>223</v>
      </c>
      <c r="B113" s="64" t="s">
        <v>130</v>
      </c>
      <c r="C113" s="66">
        <v>29</v>
      </c>
      <c r="D113" s="53" t="s">
        <v>212</v>
      </c>
      <c r="E113" s="13" t="s">
        <v>39</v>
      </c>
      <c r="F113" s="67">
        <v>23.96</v>
      </c>
      <c r="G113" s="14"/>
      <c r="H113" s="14"/>
      <c r="I113" s="14">
        <f t="shared" si="164"/>
        <v>0</v>
      </c>
      <c r="J113" s="14">
        <f t="shared" si="165"/>
        <v>0</v>
      </c>
      <c r="K113" s="14">
        <f t="shared" si="166"/>
        <v>0</v>
      </c>
      <c r="L113" s="14">
        <f t="shared" si="167"/>
        <v>0</v>
      </c>
      <c r="M113" s="14">
        <f t="shared" si="168"/>
        <v>0</v>
      </c>
      <c r="N113" s="14">
        <f t="shared" si="169"/>
        <v>0</v>
      </c>
      <c r="O113" s="14">
        <f t="shared" si="170"/>
        <v>0</v>
      </c>
      <c r="P113" s="69" t="s">
        <v>101</v>
      </c>
      <c r="Q113" s="14">
        <f t="shared" si="171"/>
        <v>0</v>
      </c>
      <c r="R113" s="14">
        <f t="shared" si="172"/>
        <v>0</v>
      </c>
      <c r="S113" s="15">
        <f t="shared" si="173"/>
        <v>0</v>
      </c>
      <c r="T113"/>
    </row>
    <row r="114" spans="1:20" ht="24" x14ac:dyDescent="0.25">
      <c r="A114" s="75" t="s">
        <v>224</v>
      </c>
      <c r="B114" s="64" t="s">
        <v>80</v>
      </c>
      <c r="C114" s="66">
        <v>96619</v>
      </c>
      <c r="D114" s="53" t="s">
        <v>69</v>
      </c>
      <c r="E114" s="13" t="s">
        <v>39</v>
      </c>
      <c r="F114" s="67">
        <v>4.34</v>
      </c>
      <c r="G114" s="14"/>
      <c r="H114" s="14"/>
      <c r="I114" s="14">
        <f t="shared" si="164"/>
        <v>0</v>
      </c>
      <c r="J114" s="14">
        <f t="shared" si="165"/>
        <v>0</v>
      </c>
      <c r="K114" s="14">
        <f t="shared" si="166"/>
        <v>0</v>
      </c>
      <c r="L114" s="14">
        <f t="shared" si="167"/>
        <v>0</v>
      </c>
      <c r="M114" s="14">
        <f t="shared" si="168"/>
        <v>0</v>
      </c>
      <c r="N114" s="14">
        <f t="shared" si="169"/>
        <v>0</v>
      </c>
      <c r="O114" s="14">
        <f t="shared" si="170"/>
        <v>0</v>
      </c>
      <c r="P114" s="69" t="s">
        <v>101</v>
      </c>
      <c r="Q114" s="14">
        <f t="shared" si="171"/>
        <v>0</v>
      </c>
      <c r="R114" s="14">
        <f t="shared" si="172"/>
        <v>0</v>
      </c>
      <c r="S114" s="15">
        <f t="shared" si="173"/>
        <v>0</v>
      </c>
      <c r="T114"/>
    </row>
    <row r="115" spans="1:20" ht="36" x14ac:dyDescent="0.25">
      <c r="A115" s="75" t="s">
        <v>225</v>
      </c>
      <c r="B115" s="64" t="s">
        <v>80</v>
      </c>
      <c r="C115" s="66">
        <v>101591</v>
      </c>
      <c r="D115" s="53" t="s">
        <v>53</v>
      </c>
      <c r="E115" s="13" t="s">
        <v>39</v>
      </c>
      <c r="F115" s="67">
        <v>22.5</v>
      </c>
      <c r="G115" s="14"/>
      <c r="H115" s="14"/>
      <c r="I115" s="14">
        <f t="shared" ref="I115:I116" si="174">ROUND((H115+G115),2)</f>
        <v>0</v>
      </c>
      <c r="J115" s="14">
        <f t="shared" ref="J115:J116" si="175">ROUND((G115*F115),2)</f>
        <v>0</v>
      </c>
      <c r="K115" s="14">
        <f t="shared" ref="K115:K116" si="176">ROUND((H115*F115),2)</f>
        <v>0</v>
      </c>
      <c r="L115" s="14">
        <f t="shared" ref="L115:L116" si="177">ROUND((K115+J115),2)</f>
        <v>0</v>
      </c>
      <c r="M115" s="14">
        <f t="shared" ref="M115:M116" si="178">ROUND((IF(P115="BDI 1",((1+($S$3/100))*G115),((1+($S$4/100))*G115))),2)</f>
        <v>0</v>
      </c>
      <c r="N115" s="14">
        <f t="shared" ref="N115:N116" si="179">ROUND((IF(P115="BDI 1",((1+($S$3/100))*H115),((1+($S$4/100))*H115))),2)</f>
        <v>0</v>
      </c>
      <c r="O115" s="14">
        <f t="shared" ref="O115:O116" si="180">ROUND((M115+N115),2)</f>
        <v>0</v>
      </c>
      <c r="P115" s="69" t="s">
        <v>101</v>
      </c>
      <c r="Q115" s="14">
        <f t="shared" ref="Q115:Q116" si="181">ROUND(M115*F115,2)</f>
        <v>0</v>
      </c>
      <c r="R115" s="14">
        <f t="shared" ref="R115:R116" si="182">ROUND(N115*F115,2)</f>
        <v>0</v>
      </c>
      <c r="S115" s="15">
        <f t="shared" ref="S115:S116" si="183">ROUND(Q115+R115,2)</f>
        <v>0</v>
      </c>
      <c r="T115"/>
    </row>
    <row r="116" spans="1:20" ht="36" x14ac:dyDescent="0.25">
      <c r="A116" s="75" t="s">
        <v>226</v>
      </c>
      <c r="B116" s="64" t="s">
        <v>80</v>
      </c>
      <c r="C116" s="66">
        <v>92770</v>
      </c>
      <c r="D116" s="53" t="s">
        <v>305</v>
      </c>
      <c r="E116" s="13" t="s">
        <v>36</v>
      </c>
      <c r="F116" s="67">
        <v>32</v>
      </c>
      <c r="G116" s="14"/>
      <c r="H116" s="14"/>
      <c r="I116" s="14">
        <f t="shared" si="174"/>
        <v>0</v>
      </c>
      <c r="J116" s="14">
        <f t="shared" si="175"/>
        <v>0</v>
      </c>
      <c r="K116" s="14">
        <f t="shared" si="176"/>
        <v>0</v>
      </c>
      <c r="L116" s="14">
        <f t="shared" si="177"/>
        <v>0</v>
      </c>
      <c r="M116" s="14">
        <f t="shared" si="178"/>
        <v>0</v>
      </c>
      <c r="N116" s="14">
        <f t="shared" si="179"/>
        <v>0</v>
      </c>
      <c r="O116" s="14">
        <f t="shared" si="180"/>
        <v>0</v>
      </c>
      <c r="P116" s="69" t="s">
        <v>101</v>
      </c>
      <c r="Q116" s="14">
        <f t="shared" si="181"/>
        <v>0</v>
      </c>
      <c r="R116" s="14">
        <f t="shared" si="182"/>
        <v>0</v>
      </c>
      <c r="S116" s="15">
        <f t="shared" si="183"/>
        <v>0</v>
      </c>
      <c r="T116"/>
    </row>
    <row r="117" spans="1:20" x14ac:dyDescent="0.25">
      <c r="A117" s="70" t="s">
        <v>229</v>
      </c>
      <c r="B117" s="71"/>
      <c r="C117" s="72"/>
      <c r="D117" s="73" t="s">
        <v>240</v>
      </c>
      <c r="E117" s="73"/>
      <c r="F117" s="74"/>
      <c r="G117" s="76"/>
      <c r="H117" s="76"/>
      <c r="I117" s="76"/>
      <c r="J117" s="76">
        <f>ROUND(SUM(J118:J127),2)</f>
        <v>0</v>
      </c>
      <c r="K117" s="76">
        <f>ROUND(SUM(K118:K127),2)</f>
        <v>0</v>
      </c>
      <c r="L117" s="76">
        <f>ROUND(SUM(L118:L127),2)</f>
        <v>0</v>
      </c>
      <c r="M117" s="76"/>
      <c r="N117" s="76"/>
      <c r="O117" s="76"/>
      <c r="P117" s="76"/>
      <c r="Q117" s="76">
        <f>ROUND((SUM(Q118:Q127)),2)</f>
        <v>0</v>
      </c>
      <c r="R117" s="76">
        <f>ROUND((SUM(R118:R127)),2)</f>
        <v>0</v>
      </c>
      <c r="S117" s="76">
        <f>ROUND((SUM(S118:S127)),2)</f>
        <v>0</v>
      </c>
      <c r="T117"/>
    </row>
    <row r="118" spans="1:20" ht="48" x14ac:dyDescent="0.25">
      <c r="A118" s="75" t="s">
        <v>230</v>
      </c>
      <c r="B118" s="64" t="s">
        <v>80</v>
      </c>
      <c r="C118" s="65">
        <v>100341</v>
      </c>
      <c r="D118" s="53" t="s">
        <v>44</v>
      </c>
      <c r="E118" s="13" t="s">
        <v>39</v>
      </c>
      <c r="F118" s="67">
        <v>31.53</v>
      </c>
      <c r="G118" s="14"/>
      <c r="H118" s="14"/>
      <c r="I118" s="14">
        <f t="shared" ref="I118:I127" si="184">ROUND((H118+G118),2)</f>
        <v>0</v>
      </c>
      <c r="J118" s="14">
        <f t="shared" ref="J118:J127" si="185">ROUND((G118*F118),2)</f>
        <v>0</v>
      </c>
      <c r="K118" s="14">
        <f t="shared" ref="K118:K127" si="186">ROUND((H118*F118),2)</f>
        <v>0</v>
      </c>
      <c r="L118" s="14">
        <f t="shared" ref="L118:L127" si="187">ROUND((K118+J118),2)</f>
        <v>0</v>
      </c>
      <c r="M118" s="14">
        <f t="shared" ref="M118:M127" si="188">ROUND((IF(P118="BDI 1",((1+($S$3/100))*G118),((1+($S$4/100))*G118))),2)</f>
        <v>0</v>
      </c>
      <c r="N118" s="14">
        <f t="shared" ref="N118:N127" si="189">ROUND((IF(P118="BDI 1",((1+($S$3/100))*H118),((1+($S$4/100))*H118))),2)</f>
        <v>0</v>
      </c>
      <c r="O118" s="14">
        <f t="shared" ref="O118:O127" si="190">ROUND((M118+N118),2)</f>
        <v>0</v>
      </c>
      <c r="P118" s="69" t="s">
        <v>101</v>
      </c>
      <c r="Q118" s="14">
        <f t="shared" ref="Q118:Q127" si="191">ROUND(M118*F118,2)</f>
        <v>0</v>
      </c>
      <c r="R118" s="14">
        <f t="shared" ref="R118:R127" si="192">ROUND(N118*F118,2)</f>
        <v>0</v>
      </c>
      <c r="S118" s="15">
        <f t="shared" ref="S118:S127" si="193">ROUND(Q118+R118,2)</f>
        <v>0</v>
      </c>
      <c r="T118"/>
    </row>
    <row r="119" spans="1:20" ht="36" x14ac:dyDescent="0.25">
      <c r="A119" s="75" t="s">
        <v>231</v>
      </c>
      <c r="B119" s="64" t="s">
        <v>80</v>
      </c>
      <c r="C119" s="66">
        <v>100349</v>
      </c>
      <c r="D119" s="53" t="s">
        <v>48</v>
      </c>
      <c r="E119" s="13" t="s">
        <v>42</v>
      </c>
      <c r="F119" s="67">
        <v>3.02</v>
      </c>
      <c r="G119" s="14"/>
      <c r="H119" s="14"/>
      <c r="I119" s="14">
        <f t="shared" si="184"/>
        <v>0</v>
      </c>
      <c r="J119" s="14">
        <f t="shared" si="185"/>
        <v>0</v>
      </c>
      <c r="K119" s="14">
        <f t="shared" si="186"/>
        <v>0</v>
      </c>
      <c r="L119" s="14">
        <f t="shared" si="187"/>
        <v>0</v>
      </c>
      <c r="M119" s="14">
        <f t="shared" si="188"/>
        <v>0</v>
      </c>
      <c r="N119" s="14">
        <f t="shared" si="189"/>
        <v>0</v>
      </c>
      <c r="O119" s="14">
        <f t="shared" si="190"/>
        <v>0</v>
      </c>
      <c r="P119" s="69" t="s">
        <v>101</v>
      </c>
      <c r="Q119" s="14">
        <f t="shared" si="191"/>
        <v>0</v>
      </c>
      <c r="R119" s="14">
        <f t="shared" si="192"/>
        <v>0</v>
      </c>
      <c r="S119" s="15">
        <f t="shared" si="193"/>
        <v>0</v>
      </c>
      <c r="T119"/>
    </row>
    <row r="120" spans="1:20" ht="36" x14ac:dyDescent="0.25">
      <c r="A120" s="75" t="s">
        <v>232</v>
      </c>
      <c r="B120" s="64" t="s">
        <v>80</v>
      </c>
      <c r="C120" s="66">
        <v>97096</v>
      </c>
      <c r="D120" s="53" t="s">
        <v>70</v>
      </c>
      <c r="E120" s="13" t="s">
        <v>42</v>
      </c>
      <c r="F120" s="67">
        <v>0.49</v>
      </c>
      <c r="G120" s="14"/>
      <c r="H120" s="14"/>
      <c r="I120" s="14">
        <f t="shared" si="184"/>
        <v>0</v>
      </c>
      <c r="J120" s="14">
        <f t="shared" si="185"/>
        <v>0</v>
      </c>
      <c r="K120" s="14">
        <f t="shared" si="186"/>
        <v>0</v>
      </c>
      <c r="L120" s="14">
        <f t="shared" si="187"/>
        <v>0</v>
      </c>
      <c r="M120" s="14">
        <f t="shared" si="188"/>
        <v>0</v>
      </c>
      <c r="N120" s="14">
        <f t="shared" si="189"/>
        <v>0</v>
      </c>
      <c r="O120" s="14">
        <f t="shared" si="190"/>
        <v>0</v>
      </c>
      <c r="P120" s="69" t="s">
        <v>101</v>
      </c>
      <c r="Q120" s="14">
        <f t="shared" si="191"/>
        <v>0</v>
      </c>
      <c r="R120" s="14">
        <f t="shared" si="192"/>
        <v>0</v>
      </c>
      <c r="S120" s="15">
        <f t="shared" si="193"/>
        <v>0</v>
      </c>
      <c r="T120"/>
    </row>
    <row r="121" spans="1:20" ht="24" x14ac:dyDescent="0.25">
      <c r="A121" s="75" t="s">
        <v>233</v>
      </c>
      <c r="B121" s="64" t="s">
        <v>80</v>
      </c>
      <c r="C121" s="66">
        <v>100343</v>
      </c>
      <c r="D121" s="53" t="s">
        <v>45</v>
      </c>
      <c r="E121" s="13" t="s">
        <v>36</v>
      </c>
      <c r="F121" s="67">
        <v>134</v>
      </c>
      <c r="G121" s="14"/>
      <c r="H121" s="14"/>
      <c r="I121" s="14">
        <f t="shared" si="184"/>
        <v>0</v>
      </c>
      <c r="J121" s="14">
        <f t="shared" si="185"/>
        <v>0</v>
      </c>
      <c r="K121" s="14">
        <f t="shared" si="186"/>
        <v>0</v>
      </c>
      <c r="L121" s="14">
        <f t="shared" si="187"/>
        <v>0</v>
      </c>
      <c r="M121" s="14">
        <f t="shared" si="188"/>
        <v>0</v>
      </c>
      <c r="N121" s="14">
        <f t="shared" si="189"/>
        <v>0</v>
      </c>
      <c r="O121" s="14">
        <f t="shared" si="190"/>
        <v>0</v>
      </c>
      <c r="P121" s="69" t="s">
        <v>101</v>
      </c>
      <c r="Q121" s="14">
        <f t="shared" si="191"/>
        <v>0</v>
      </c>
      <c r="R121" s="14">
        <f t="shared" si="192"/>
        <v>0</v>
      </c>
      <c r="S121" s="15">
        <f t="shared" si="193"/>
        <v>0</v>
      </c>
      <c r="T121"/>
    </row>
    <row r="122" spans="1:20" ht="24" x14ac:dyDescent="0.25">
      <c r="A122" s="75" t="s">
        <v>234</v>
      </c>
      <c r="B122" s="64" t="s">
        <v>80</v>
      </c>
      <c r="C122" s="66">
        <v>100344</v>
      </c>
      <c r="D122" s="53" t="s">
        <v>46</v>
      </c>
      <c r="E122" s="13" t="s">
        <v>36</v>
      </c>
      <c r="F122" s="67">
        <v>180</v>
      </c>
      <c r="G122" s="14"/>
      <c r="H122" s="14"/>
      <c r="I122" s="14">
        <f t="shared" si="184"/>
        <v>0</v>
      </c>
      <c r="J122" s="14">
        <f t="shared" si="185"/>
        <v>0</v>
      </c>
      <c r="K122" s="14">
        <f t="shared" si="186"/>
        <v>0</v>
      </c>
      <c r="L122" s="14">
        <f t="shared" si="187"/>
        <v>0</v>
      </c>
      <c r="M122" s="14">
        <f t="shared" si="188"/>
        <v>0</v>
      </c>
      <c r="N122" s="14">
        <f t="shared" si="189"/>
        <v>0</v>
      </c>
      <c r="O122" s="14">
        <f t="shared" si="190"/>
        <v>0</v>
      </c>
      <c r="P122" s="69" t="s">
        <v>101</v>
      </c>
      <c r="Q122" s="14">
        <f t="shared" si="191"/>
        <v>0</v>
      </c>
      <c r="R122" s="14">
        <f t="shared" si="192"/>
        <v>0</v>
      </c>
      <c r="S122" s="15">
        <f t="shared" si="193"/>
        <v>0</v>
      </c>
      <c r="T122"/>
    </row>
    <row r="123" spans="1:20" ht="24" x14ac:dyDescent="0.25">
      <c r="A123" s="75" t="s">
        <v>235</v>
      </c>
      <c r="B123" s="64" t="s">
        <v>80</v>
      </c>
      <c r="C123" s="65">
        <v>100345</v>
      </c>
      <c r="D123" s="53" t="s">
        <v>47</v>
      </c>
      <c r="E123" s="13" t="s">
        <v>36</v>
      </c>
      <c r="F123" s="67">
        <v>95</v>
      </c>
      <c r="G123" s="14"/>
      <c r="H123" s="14"/>
      <c r="I123" s="14">
        <f t="shared" si="184"/>
        <v>0</v>
      </c>
      <c r="J123" s="14">
        <f t="shared" si="185"/>
        <v>0</v>
      </c>
      <c r="K123" s="14">
        <f t="shared" si="186"/>
        <v>0</v>
      </c>
      <c r="L123" s="14">
        <f t="shared" si="187"/>
        <v>0</v>
      </c>
      <c r="M123" s="14">
        <f t="shared" si="188"/>
        <v>0</v>
      </c>
      <c r="N123" s="14">
        <f t="shared" si="189"/>
        <v>0</v>
      </c>
      <c r="O123" s="14">
        <f t="shared" si="190"/>
        <v>0</v>
      </c>
      <c r="P123" s="69" t="s">
        <v>101</v>
      </c>
      <c r="Q123" s="14">
        <f t="shared" si="191"/>
        <v>0</v>
      </c>
      <c r="R123" s="14">
        <f t="shared" si="192"/>
        <v>0</v>
      </c>
      <c r="S123" s="15">
        <f t="shared" si="193"/>
        <v>0</v>
      </c>
      <c r="T123"/>
    </row>
    <row r="124" spans="1:20" ht="60" x14ac:dyDescent="0.25">
      <c r="A124" s="75" t="s">
        <v>236</v>
      </c>
      <c r="B124" s="64" t="s">
        <v>80</v>
      </c>
      <c r="C124" s="66">
        <v>99839</v>
      </c>
      <c r="D124" s="53" t="s">
        <v>73</v>
      </c>
      <c r="E124" s="13" t="s">
        <v>43</v>
      </c>
      <c r="F124" s="67">
        <v>5.6</v>
      </c>
      <c r="G124" s="14"/>
      <c r="H124" s="14"/>
      <c r="I124" s="14">
        <f t="shared" si="184"/>
        <v>0</v>
      </c>
      <c r="J124" s="14">
        <f t="shared" si="185"/>
        <v>0</v>
      </c>
      <c r="K124" s="14">
        <f t="shared" si="186"/>
        <v>0</v>
      </c>
      <c r="L124" s="14">
        <f t="shared" si="187"/>
        <v>0</v>
      </c>
      <c r="M124" s="14">
        <f t="shared" si="188"/>
        <v>0</v>
      </c>
      <c r="N124" s="14">
        <f t="shared" si="189"/>
        <v>0</v>
      </c>
      <c r="O124" s="14">
        <f t="shared" si="190"/>
        <v>0</v>
      </c>
      <c r="P124" s="69" t="s">
        <v>101</v>
      </c>
      <c r="Q124" s="14">
        <f t="shared" si="191"/>
        <v>0</v>
      </c>
      <c r="R124" s="14">
        <f t="shared" si="192"/>
        <v>0</v>
      </c>
      <c r="S124" s="15">
        <f t="shared" si="193"/>
        <v>0</v>
      </c>
      <c r="T124"/>
    </row>
    <row r="125" spans="1:20" ht="36" x14ac:dyDescent="0.25">
      <c r="A125" s="75" t="s">
        <v>237</v>
      </c>
      <c r="B125" s="64" t="s">
        <v>130</v>
      </c>
      <c r="C125" s="66">
        <v>29</v>
      </c>
      <c r="D125" s="53" t="s">
        <v>212</v>
      </c>
      <c r="E125" s="13" t="s">
        <v>39</v>
      </c>
      <c r="F125" s="67">
        <v>12.32</v>
      </c>
      <c r="G125" s="14"/>
      <c r="H125" s="14"/>
      <c r="I125" s="14">
        <f t="shared" si="184"/>
        <v>0</v>
      </c>
      <c r="J125" s="14">
        <f t="shared" si="185"/>
        <v>0</v>
      </c>
      <c r="K125" s="14">
        <f t="shared" si="186"/>
        <v>0</v>
      </c>
      <c r="L125" s="14">
        <f t="shared" si="187"/>
        <v>0</v>
      </c>
      <c r="M125" s="14">
        <f t="shared" si="188"/>
        <v>0</v>
      </c>
      <c r="N125" s="14">
        <f t="shared" si="189"/>
        <v>0</v>
      </c>
      <c r="O125" s="14">
        <f t="shared" si="190"/>
        <v>0</v>
      </c>
      <c r="P125" s="69" t="s">
        <v>101</v>
      </c>
      <c r="Q125" s="14">
        <f t="shared" si="191"/>
        <v>0</v>
      </c>
      <c r="R125" s="14">
        <f t="shared" si="192"/>
        <v>0</v>
      </c>
      <c r="S125" s="15">
        <f t="shared" si="193"/>
        <v>0</v>
      </c>
      <c r="T125"/>
    </row>
    <row r="126" spans="1:20" ht="24" x14ac:dyDescent="0.25">
      <c r="A126" s="75" t="s">
        <v>238</v>
      </c>
      <c r="B126" s="64" t="s">
        <v>80</v>
      </c>
      <c r="C126" s="66">
        <v>96619</v>
      </c>
      <c r="D126" s="53" t="s">
        <v>69</v>
      </c>
      <c r="E126" s="13" t="s">
        <v>39</v>
      </c>
      <c r="F126" s="67">
        <v>1.96</v>
      </c>
      <c r="G126" s="14"/>
      <c r="H126" s="14"/>
      <c r="I126" s="14">
        <f t="shared" si="184"/>
        <v>0</v>
      </c>
      <c r="J126" s="14">
        <f t="shared" si="185"/>
        <v>0</v>
      </c>
      <c r="K126" s="14">
        <f t="shared" si="186"/>
        <v>0</v>
      </c>
      <c r="L126" s="14">
        <f t="shared" si="187"/>
        <v>0</v>
      </c>
      <c r="M126" s="14">
        <f t="shared" si="188"/>
        <v>0</v>
      </c>
      <c r="N126" s="14">
        <f t="shared" si="189"/>
        <v>0</v>
      </c>
      <c r="O126" s="14">
        <f t="shared" si="190"/>
        <v>0</v>
      </c>
      <c r="P126" s="69" t="s">
        <v>101</v>
      </c>
      <c r="Q126" s="14">
        <f t="shared" si="191"/>
        <v>0</v>
      </c>
      <c r="R126" s="14">
        <f t="shared" si="192"/>
        <v>0</v>
      </c>
      <c r="S126" s="15">
        <f t="shared" si="193"/>
        <v>0</v>
      </c>
      <c r="T126"/>
    </row>
    <row r="127" spans="1:20" ht="36" x14ac:dyDescent="0.25">
      <c r="A127" s="75" t="s">
        <v>239</v>
      </c>
      <c r="B127" s="64" t="s">
        <v>80</v>
      </c>
      <c r="C127" s="66">
        <v>101591</v>
      </c>
      <c r="D127" s="53" t="s">
        <v>53</v>
      </c>
      <c r="E127" s="13" t="s">
        <v>39</v>
      </c>
      <c r="F127" s="67">
        <v>16.8</v>
      </c>
      <c r="G127" s="14"/>
      <c r="H127" s="14"/>
      <c r="I127" s="14">
        <f t="shared" si="184"/>
        <v>0</v>
      </c>
      <c r="J127" s="14">
        <f t="shared" si="185"/>
        <v>0</v>
      </c>
      <c r="K127" s="14">
        <f t="shared" si="186"/>
        <v>0</v>
      </c>
      <c r="L127" s="14">
        <f t="shared" si="187"/>
        <v>0</v>
      </c>
      <c r="M127" s="14">
        <f t="shared" si="188"/>
        <v>0</v>
      </c>
      <c r="N127" s="14">
        <f t="shared" si="189"/>
        <v>0</v>
      </c>
      <c r="O127" s="14">
        <f t="shared" si="190"/>
        <v>0</v>
      </c>
      <c r="P127" s="69" t="s">
        <v>101</v>
      </c>
      <c r="Q127" s="14">
        <f t="shared" si="191"/>
        <v>0</v>
      </c>
      <c r="R127" s="14">
        <f t="shared" si="192"/>
        <v>0</v>
      </c>
      <c r="S127" s="15">
        <f t="shared" si="193"/>
        <v>0</v>
      </c>
      <c r="T127"/>
    </row>
    <row r="128" spans="1:20" x14ac:dyDescent="0.25">
      <c r="A128" s="70" t="s">
        <v>33</v>
      </c>
      <c r="B128" s="71"/>
      <c r="C128" s="72"/>
      <c r="D128" s="73" t="s">
        <v>251</v>
      </c>
      <c r="E128" s="73"/>
      <c r="F128" s="74"/>
      <c r="G128" s="76"/>
      <c r="H128" s="76"/>
      <c r="I128" s="76"/>
      <c r="J128" s="76">
        <f>ROUND(SUM(J129:J138),2)</f>
        <v>0</v>
      </c>
      <c r="K128" s="76">
        <f>ROUND(SUM(K129:K138),2)</f>
        <v>0</v>
      </c>
      <c r="L128" s="76">
        <f>ROUND(SUM(L129:L138),2)</f>
        <v>0</v>
      </c>
      <c r="M128" s="76"/>
      <c r="N128" s="76"/>
      <c r="O128" s="76"/>
      <c r="P128" s="76"/>
      <c r="Q128" s="76">
        <f>ROUND((SUM(Q129:Q138)),2)</f>
        <v>0</v>
      </c>
      <c r="R128" s="76">
        <f>ROUND((SUM(R129:R138)),2)</f>
        <v>0</v>
      </c>
      <c r="S128" s="76">
        <f>ROUND((SUM(S129:S138)),2)</f>
        <v>0</v>
      </c>
      <c r="T128"/>
    </row>
    <row r="129" spans="1:20" ht="48" x14ac:dyDescent="0.25">
      <c r="A129" s="75" t="s">
        <v>241</v>
      </c>
      <c r="B129" s="64" t="s">
        <v>80</v>
      </c>
      <c r="C129" s="65">
        <v>100341</v>
      </c>
      <c r="D129" s="53" t="s">
        <v>44</v>
      </c>
      <c r="E129" s="13" t="s">
        <v>39</v>
      </c>
      <c r="F129" s="67">
        <v>72.33</v>
      </c>
      <c r="G129" s="14"/>
      <c r="H129" s="14"/>
      <c r="I129" s="14">
        <f t="shared" ref="I129:I138" si="194">ROUND((H129+G129),2)</f>
        <v>0</v>
      </c>
      <c r="J129" s="14">
        <f t="shared" ref="J129:J138" si="195">ROUND((G129*F129),2)</f>
        <v>0</v>
      </c>
      <c r="K129" s="14">
        <f t="shared" ref="K129:K138" si="196">ROUND((H129*F129),2)</f>
        <v>0</v>
      </c>
      <c r="L129" s="14">
        <f t="shared" ref="L129:L138" si="197">ROUND((K129+J129),2)</f>
        <v>0</v>
      </c>
      <c r="M129" s="14">
        <f t="shared" ref="M129:M138" si="198">ROUND((IF(P129="BDI 1",((1+($S$3/100))*G129),((1+($S$4/100))*G129))),2)</f>
        <v>0</v>
      </c>
      <c r="N129" s="14">
        <f t="shared" ref="N129:N138" si="199">ROUND((IF(P129="BDI 1",((1+($S$3/100))*H129),((1+($S$4/100))*H129))),2)</f>
        <v>0</v>
      </c>
      <c r="O129" s="14">
        <f t="shared" ref="O129:O138" si="200">ROUND((M129+N129),2)</f>
        <v>0</v>
      </c>
      <c r="P129" s="69" t="s">
        <v>101</v>
      </c>
      <c r="Q129" s="14">
        <f t="shared" ref="Q129:Q138" si="201">ROUND(M129*F129,2)</f>
        <v>0</v>
      </c>
      <c r="R129" s="14">
        <f t="shared" ref="R129:R138" si="202">ROUND(N129*F129,2)</f>
        <v>0</v>
      </c>
      <c r="S129" s="15">
        <f t="shared" ref="S129:S138" si="203">ROUND(Q129+R129,2)</f>
        <v>0</v>
      </c>
      <c r="T129"/>
    </row>
    <row r="130" spans="1:20" ht="36" x14ac:dyDescent="0.25">
      <c r="A130" s="75" t="s">
        <v>242</v>
      </c>
      <c r="B130" s="64" t="s">
        <v>80</v>
      </c>
      <c r="C130" s="66">
        <v>100349</v>
      </c>
      <c r="D130" s="53" t="s">
        <v>48</v>
      </c>
      <c r="E130" s="13" t="s">
        <v>42</v>
      </c>
      <c r="F130" s="67">
        <v>6.3</v>
      </c>
      <c r="G130" s="14"/>
      <c r="H130" s="14"/>
      <c r="I130" s="14">
        <f t="shared" si="194"/>
        <v>0</v>
      </c>
      <c r="J130" s="14">
        <f t="shared" si="195"/>
        <v>0</v>
      </c>
      <c r="K130" s="14">
        <f t="shared" si="196"/>
        <v>0</v>
      </c>
      <c r="L130" s="14">
        <f t="shared" si="197"/>
        <v>0</v>
      </c>
      <c r="M130" s="14">
        <f t="shared" si="198"/>
        <v>0</v>
      </c>
      <c r="N130" s="14">
        <f t="shared" si="199"/>
        <v>0</v>
      </c>
      <c r="O130" s="14">
        <f t="shared" si="200"/>
        <v>0</v>
      </c>
      <c r="P130" s="69" t="s">
        <v>101</v>
      </c>
      <c r="Q130" s="14">
        <f t="shared" si="201"/>
        <v>0</v>
      </c>
      <c r="R130" s="14">
        <f t="shared" si="202"/>
        <v>0</v>
      </c>
      <c r="S130" s="15">
        <f t="shared" si="203"/>
        <v>0</v>
      </c>
      <c r="T130"/>
    </row>
    <row r="131" spans="1:20" ht="36" x14ac:dyDescent="0.25">
      <c r="A131" s="75" t="s">
        <v>243</v>
      </c>
      <c r="B131" s="64" t="s">
        <v>80</v>
      </c>
      <c r="C131" s="66">
        <v>97096</v>
      </c>
      <c r="D131" s="53" t="s">
        <v>70</v>
      </c>
      <c r="E131" s="13" t="s">
        <v>42</v>
      </c>
      <c r="F131" s="67">
        <v>0.97</v>
      </c>
      <c r="G131" s="14"/>
      <c r="H131" s="14"/>
      <c r="I131" s="14">
        <f t="shared" si="194"/>
        <v>0</v>
      </c>
      <c r="J131" s="14">
        <f t="shared" si="195"/>
        <v>0</v>
      </c>
      <c r="K131" s="14">
        <f t="shared" si="196"/>
        <v>0</v>
      </c>
      <c r="L131" s="14">
        <f t="shared" si="197"/>
        <v>0</v>
      </c>
      <c r="M131" s="14">
        <f t="shared" si="198"/>
        <v>0</v>
      </c>
      <c r="N131" s="14">
        <f t="shared" si="199"/>
        <v>0</v>
      </c>
      <c r="O131" s="14">
        <f t="shared" si="200"/>
        <v>0</v>
      </c>
      <c r="P131" s="69" t="s">
        <v>101</v>
      </c>
      <c r="Q131" s="14">
        <f t="shared" si="201"/>
        <v>0</v>
      </c>
      <c r="R131" s="14">
        <f t="shared" si="202"/>
        <v>0</v>
      </c>
      <c r="S131" s="15">
        <f t="shared" si="203"/>
        <v>0</v>
      </c>
      <c r="T131"/>
    </row>
    <row r="132" spans="1:20" ht="24" x14ac:dyDescent="0.25">
      <c r="A132" s="75" t="s">
        <v>244</v>
      </c>
      <c r="B132" s="64" t="s">
        <v>80</v>
      </c>
      <c r="C132" s="66">
        <v>100343</v>
      </c>
      <c r="D132" s="53" t="s">
        <v>45</v>
      </c>
      <c r="E132" s="13" t="s">
        <v>36</v>
      </c>
      <c r="F132" s="67">
        <v>290</v>
      </c>
      <c r="G132" s="14"/>
      <c r="H132" s="14"/>
      <c r="I132" s="14">
        <f t="shared" si="194"/>
        <v>0</v>
      </c>
      <c r="J132" s="14">
        <f t="shared" si="195"/>
        <v>0</v>
      </c>
      <c r="K132" s="14">
        <f t="shared" si="196"/>
        <v>0</v>
      </c>
      <c r="L132" s="14">
        <f t="shared" si="197"/>
        <v>0</v>
      </c>
      <c r="M132" s="14">
        <f t="shared" si="198"/>
        <v>0</v>
      </c>
      <c r="N132" s="14">
        <f t="shared" si="199"/>
        <v>0</v>
      </c>
      <c r="O132" s="14">
        <f t="shared" si="200"/>
        <v>0</v>
      </c>
      <c r="P132" s="69" t="s">
        <v>101</v>
      </c>
      <c r="Q132" s="14">
        <f t="shared" si="201"/>
        <v>0</v>
      </c>
      <c r="R132" s="14">
        <f t="shared" si="202"/>
        <v>0</v>
      </c>
      <c r="S132" s="15">
        <f t="shared" si="203"/>
        <v>0</v>
      </c>
      <c r="T132"/>
    </row>
    <row r="133" spans="1:20" ht="24" x14ac:dyDescent="0.25">
      <c r="A133" s="75" t="s">
        <v>245</v>
      </c>
      <c r="B133" s="64" t="s">
        <v>80</v>
      </c>
      <c r="C133" s="66">
        <v>100344</v>
      </c>
      <c r="D133" s="53" t="s">
        <v>46</v>
      </c>
      <c r="E133" s="13" t="s">
        <v>36</v>
      </c>
      <c r="F133" s="67">
        <v>366</v>
      </c>
      <c r="G133" s="14"/>
      <c r="H133" s="14"/>
      <c r="I133" s="14">
        <f t="shared" si="194"/>
        <v>0</v>
      </c>
      <c r="J133" s="14">
        <f t="shared" si="195"/>
        <v>0</v>
      </c>
      <c r="K133" s="14">
        <f t="shared" si="196"/>
        <v>0</v>
      </c>
      <c r="L133" s="14">
        <f t="shared" si="197"/>
        <v>0</v>
      </c>
      <c r="M133" s="14">
        <f t="shared" si="198"/>
        <v>0</v>
      </c>
      <c r="N133" s="14">
        <f t="shared" si="199"/>
        <v>0</v>
      </c>
      <c r="O133" s="14">
        <f t="shared" si="200"/>
        <v>0</v>
      </c>
      <c r="P133" s="69" t="s">
        <v>101</v>
      </c>
      <c r="Q133" s="14">
        <f t="shared" si="201"/>
        <v>0</v>
      </c>
      <c r="R133" s="14">
        <f t="shared" si="202"/>
        <v>0</v>
      </c>
      <c r="S133" s="15">
        <f t="shared" si="203"/>
        <v>0</v>
      </c>
      <c r="T133"/>
    </row>
    <row r="134" spans="1:20" ht="24" x14ac:dyDescent="0.25">
      <c r="A134" s="75" t="s">
        <v>246</v>
      </c>
      <c r="B134" s="64" t="s">
        <v>80</v>
      </c>
      <c r="C134" s="65">
        <v>100345</v>
      </c>
      <c r="D134" s="53" t="s">
        <v>47</v>
      </c>
      <c r="E134" s="13" t="s">
        <v>36</v>
      </c>
      <c r="F134" s="67">
        <v>167</v>
      </c>
      <c r="G134" s="14"/>
      <c r="H134" s="14"/>
      <c r="I134" s="14">
        <f t="shared" si="194"/>
        <v>0</v>
      </c>
      <c r="J134" s="14">
        <f t="shared" si="195"/>
        <v>0</v>
      </c>
      <c r="K134" s="14">
        <f t="shared" si="196"/>
        <v>0</v>
      </c>
      <c r="L134" s="14">
        <f t="shared" si="197"/>
        <v>0</v>
      </c>
      <c r="M134" s="14">
        <f t="shared" si="198"/>
        <v>0</v>
      </c>
      <c r="N134" s="14">
        <f t="shared" si="199"/>
        <v>0</v>
      </c>
      <c r="O134" s="14">
        <f t="shared" si="200"/>
        <v>0</v>
      </c>
      <c r="P134" s="69" t="s">
        <v>101</v>
      </c>
      <c r="Q134" s="14">
        <f t="shared" si="201"/>
        <v>0</v>
      </c>
      <c r="R134" s="14">
        <f t="shared" si="202"/>
        <v>0</v>
      </c>
      <c r="S134" s="15">
        <f t="shared" si="203"/>
        <v>0</v>
      </c>
      <c r="T134"/>
    </row>
    <row r="135" spans="1:20" ht="60" x14ac:dyDescent="0.25">
      <c r="A135" s="75" t="s">
        <v>247</v>
      </c>
      <c r="B135" s="64" t="s">
        <v>80</v>
      </c>
      <c r="C135" s="66">
        <v>99839</v>
      </c>
      <c r="D135" s="53" t="s">
        <v>73</v>
      </c>
      <c r="E135" s="13" t="s">
        <v>43</v>
      </c>
      <c r="F135" s="67">
        <v>7.2</v>
      </c>
      <c r="G135" s="14"/>
      <c r="H135" s="14"/>
      <c r="I135" s="14">
        <f t="shared" si="194"/>
        <v>0</v>
      </c>
      <c r="J135" s="14">
        <f t="shared" si="195"/>
        <v>0</v>
      </c>
      <c r="K135" s="14">
        <f t="shared" si="196"/>
        <v>0</v>
      </c>
      <c r="L135" s="14">
        <f t="shared" si="197"/>
        <v>0</v>
      </c>
      <c r="M135" s="14">
        <f t="shared" si="198"/>
        <v>0</v>
      </c>
      <c r="N135" s="14">
        <f t="shared" si="199"/>
        <v>0</v>
      </c>
      <c r="O135" s="14">
        <f t="shared" si="200"/>
        <v>0</v>
      </c>
      <c r="P135" s="69" t="s">
        <v>101</v>
      </c>
      <c r="Q135" s="14">
        <f t="shared" si="201"/>
        <v>0</v>
      </c>
      <c r="R135" s="14">
        <f t="shared" si="202"/>
        <v>0</v>
      </c>
      <c r="S135" s="15">
        <f t="shared" si="203"/>
        <v>0</v>
      </c>
      <c r="T135"/>
    </row>
    <row r="136" spans="1:20" ht="36" x14ac:dyDescent="0.25">
      <c r="A136" s="75" t="s">
        <v>248</v>
      </c>
      <c r="B136" s="64" t="s">
        <v>130</v>
      </c>
      <c r="C136" s="66">
        <v>29</v>
      </c>
      <c r="D136" s="53" t="s">
        <v>212</v>
      </c>
      <c r="E136" s="13" t="s">
        <v>39</v>
      </c>
      <c r="F136" s="67">
        <v>15.84</v>
      </c>
      <c r="G136" s="14"/>
      <c r="H136" s="14"/>
      <c r="I136" s="14">
        <f t="shared" si="194"/>
        <v>0</v>
      </c>
      <c r="J136" s="14">
        <f t="shared" si="195"/>
        <v>0</v>
      </c>
      <c r="K136" s="14">
        <f t="shared" si="196"/>
        <v>0</v>
      </c>
      <c r="L136" s="14">
        <f t="shared" si="197"/>
        <v>0</v>
      </c>
      <c r="M136" s="14">
        <f t="shared" si="198"/>
        <v>0</v>
      </c>
      <c r="N136" s="14">
        <f t="shared" si="199"/>
        <v>0</v>
      </c>
      <c r="O136" s="14">
        <f t="shared" si="200"/>
        <v>0</v>
      </c>
      <c r="P136" s="69" t="s">
        <v>101</v>
      </c>
      <c r="Q136" s="14">
        <f t="shared" si="201"/>
        <v>0</v>
      </c>
      <c r="R136" s="14">
        <f t="shared" si="202"/>
        <v>0</v>
      </c>
      <c r="S136" s="15">
        <f t="shared" si="203"/>
        <v>0</v>
      </c>
      <c r="T136"/>
    </row>
    <row r="137" spans="1:20" ht="24" x14ac:dyDescent="0.25">
      <c r="A137" s="75" t="s">
        <v>249</v>
      </c>
      <c r="B137" s="64" t="s">
        <v>80</v>
      </c>
      <c r="C137" s="66">
        <v>96619</v>
      </c>
      <c r="D137" s="53" t="s">
        <v>69</v>
      </c>
      <c r="E137" s="13" t="s">
        <v>39</v>
      </c>
      <c r="F137" s="67">
        <v>4.84</v>
      </c>
      <c r="G137" s="14"/>
      <c r="H137" s="14"/>
      <c r="I137" s="14">
        <f t="shared" si="194"/>
        <v>0</v>
      </c>
      <c r="J137" s="14">
        <f t="shared" si="195"/>
        <v>0</v>
      </c>
      <c r="K137" s="14">
        <f t="shared" si="196"/>
        <v>0</v>
      </c>
      <c r="L137" s="14">
        <f t="shared" si="197"/>
        <v>0</v>
      </c>
      <c r="M137" s="14">
        <f t="shared" si="198"/>
        <v>0</v>
      </c>
      <c r="N137" s="14">
        <f t="shared" si="199"/>
        <v>0</v>
      </c>
      <c r="O137" s="14">
        <f t="shared" si="200"/>
        <v>0</v>
      </c>
      <c r="P137" s="69" t="s">
        <v>101</v>
      </c>
      <c r="Q137" s="14">
        <f t="shared" si="201"/>
        <v>0</v>
      </c>
      <c r="R137" s="14">
        <f t="shared" si="202"/>
        <v>0</v>
      </c>
      <c r="S137" s="15">
        <f t="shared" si="203"/>
        <v>0</v>
      </c>
      <c r="T137"/>
    </row>
    <row r="138" spans="1:20" ht="36" x14ac:dyDescent="0.25">
      <c r="A138" s="75" t="s">
        <v>250</v>
      </c>
      <c r="B138" s="64" t="s">
        <v>80</v>
      </c>
      <c r="C138" s="66">
        <v>101592</v>
      </c>
      <c r="D138" s="53" t="s">
        <v>54</v>
      </c>
      <c r="E138" s="13" t="s">
        <v>39</v>
      </c>
      <c r="F138" s="67">
        <v>29.4</v>
      </c>
      <c r="G138" s="14"/>
      <c r="H138" s="14"/>
      <c r="I138" s="14">
        <f t="shared" si="194"/>
        <v>0</v>
      </c>
      <c r="J138" s="14">
        <f t="shared" si="195"/>
        <v>0</v>
      </c>
      <c r="K138" s="14">
        <f t="shared" si="196"/>
        <v>0</v>
      </c>
      <c r="L138" s="14">
        <f t="shared" si="197"/>
        <v>0</v>
      </c>
      <c r="M138" s="14">
        <f t="shared" si="198"/>
        <v>0</v>
      </c>
      <c r="N138" s="14">
        <f t="shared" si="199"/>
        <v>0</v>
      </c>
      <c r="O138" s="14">
        <f t="shared" si="200"/>
        <v>0</v>
      </c>
      <c r="P138" s="69" t="s">
        <v>101</v>
      </c>
      <c r="Q138" s="14">
        <f t="shared" si="201"/>
        <v>0</v>
      </c>
      <c r="R138" s="14">
        <f t="shared" si="202"/>
        <v>0</v>
      </c>
      <c r="S138" s="15">
        <f t="shared" si="203"/>
        <v>0</v>
      </c>
      <c r="T138"/>
    </row>
    <row r="139" spans="1:20" x14ac:dyDescent="0.25">
      <c r="A139" s="70" t="s">
        <v>34</v>
      </c>
      <c r="B139" s="71"/>
      <c r="C139" s="72"/>
      <c r="D139" s="73" t="s">
        <v>262</v>
      </c>
      <c r="E139" s="73"/>
      <c r="F139" s="74"/>
      <c r="G139" s="76"/>
      <c r="H139" s="76"/>
      <c r="I139" s="76"/>
      <c r="J139" s="76">
        <f>ROUND(SUM(J140:J149),2)</f>
        <v>0</v>
      </c>
      <c r="K139" s="76">
        <f>ROUND(SUM(K140:K149),2)</f>
        <v>0</v>
      </c>
      <c r="L139" s="76">
        <f>ROUND(SUM(L140:L149),2)</f>
        <v>0</v>
      </c>
      <c r="M139" s="76"/>
      <c r="N139" s="76"/>
      <c r="O139" s="76"/>
      <c r="P139" s="76"/>
      <c r="Q139" s="76">
        <f>ROUND((SUM(Q140:Q149)),2)</f>
        <v>0</v>
      </c>
      <c r="R139" s="76">
        <f>ROUND((SUM(R140:R149)),2)</f>
        <v>0</v>
      </c>
      <c r="S139" s="76">
        <f>ROUND((SUM(S140:S149)),2)</f>
        <v>0</v>
      </c>
      <c r="T139"/>
    </row>
    <row r="140" spans="1:20" ht="48" x14ac:dyDescent="0.25">
      <c r="A140" s="75" t="s">
        <v>252</v>
      </c>
      <c r="B140" s="64" t="s">
        <v>80</v>
      </c>
      <c r="C140" s="65">
        <v>100341</v>
      </c>
      <c r="D140" s="53" t="s">
        <v>44</v>
      </c>
      <c r="E140" s="13" t="s">
        <v>39</v>
      </c>
      <c r="F140" s="67">
        <v>60.72</v>
      </c>
      <c r="G140" s="14"/>
      <c r="H140" s="14"/>
      <c r="I140" s="14">
        <f t="shared" ref="I140:I149" si="204">ROUND((H140+G140),2)</f>
        <v>0</v>
      </c>
      <c r="J140" s="14">
        <f t="shared" ref="J140:J149" si="205">ROUND((G140*F140),2)</f>
        <v>0</v>
      </c>
      <c r="K140" s="14">
        <f t="shared" ref="K140:K149" si="206">ROUND((H140*F140),2)</f>
        <v>0</v>
      </c>
      <c r="L140" s="14">
        <f t="shared" ref="L140:L149" si="207">ROUND((K140+J140),2)</f>
        <v>0</v>
      </c>
      <c r="M140" s="14">
        <f t="shared" ref="M140:M149" si="208">ROUND((IF(P140="BDI 1",((1+($S$3/100))*G140),((1+($S$4/100))*G140))),2)</f>
        <v>0</v>
      </c>
      <c r="N140" s="14">
        <f t="shared" ref="N140:N149" si="209">ROUND((IF(P140="BDI 1",((1+($S$3/100))*H140),((1+($S$4/100))*H140))),2)</f>
        <v>0</v>
      </c>
      <c r="O140" s="14">
        <f t="shared" ref="O140:O149" si="210">ROUND((M140+N140),2)</f>
        <v>0</v>
      </c>
      <c r="P140" s="69" t="s">
        <v>101</v>
      </c>
      <c r="Q140" s="14">
        <f t="shared" ref="Q140:Q149" si="211">ROUND(M140*F140,2)</f>
        <v>0</v>
      </c>
      <c r="R140" s="14">
        <f t="shared" ref="R140:R149" si="212">ROUND(N140*F140,2)</f>
        <v>0</v>
      </c>
      <c r="S140" s="15">
        <f t="shared" ref="S140:S149" si="213">ROUND(Q140+R140,2)</f>
        <v>0</v>
      </c>
      <c r="T140"/>
    </row>
    <row r="141" spans="1:20" ht="36" x14ac:dyDescent="0.25">
      <c r="A141" s="75" t="s">
        <v>253</v>
      </c>
      <c r="B141" s="64" t="s">
        <v>80</v>
      </c>
      <c r="C141" s="66">
        <v>100349</v>
      </c>
      <c r="D141" s="53" t="s">
        <v>48</v>
      </c>
      <c r="E141" s="13" t="s">
        <v>42</v>
      </c>
      <c r="F141" s="67">
        <v>5.88</v>
      </c>
      <c r="G141" s="14"/>
      <c r="H141" s="14"/>
      <c r="I141" s="14">
        <f t="shared" si="204"/>
        <v>0</v>
      </c>
      <c r="J141" s="14">
        <f t="shared" si="205"/>
        <v>0</v>
      </c>
      <c r="K141" s="14">
        <f t="shared" si="206"/>
        <v>0</v>
      </c>
      <c r="L141" s="14">
        <f t="shared" si="207"/>
        <v>0</v>
      </c>
      <c r="M141" s="14">
        <f t="shared" si="208"/>
        <v>0</v>
      </c>
      <c r="N141" s="14">
        <f t="shared" si="209"/>
        <v>0</v>
      </c>
      <c r="O141" s="14">
        <f t="shared" si="210"/>
        <v>0</v>
      </c>
      <c r="P141" s="69" t="s">
        <v>101</v>
      </c>
      <c r="Q141" s="14">
        <f t="shared" si="211"/>
        <v>0</v>
      </c>
      <c r="R141" s="14">
        <f t="shared" si="212"/>
        <v>0</v>
      </c>
      <c r="S141" s="15">
        <f t="shared" si="213"/>
        <v>0</v>
      </c>
      <c r="T141"/>
    </row>
    <row r="142" spans="1:20" ht="36" x14ac:dyDescent="0.25">
      <c r="A142" s="75" t="s">
        <v>254</v>
      </c>
      <c r="B142" s="64" t="s">
        <v>80</v>
      </c>
      <c r="C142" s="66">
        <v>97096</v>
      </c>
      <c r="D142" s="53" t="s">
        <v>70</v>
      </c>
      <c r="E142" s="13" t="s">
        <v>42</v>
      </c>
      <c r="F142" s="67">
        <v>0.82</v>
      </c>
      <c r="G142" s="14"/>
      <c r="H142" s="14"/>
      <c r="I142" s="14">
        <f t="shared" si="204"/>
        <v>0</v>
      </c>
      <c r="J142" s="14">
        <f t="shared" si="205"/>
        <v>0</v>
      </c>
      <c r="K142" s="14">
        <f t="shared" si="206"/>
        <v>0</v>
      </c>
      <c r="L142" s="14">
        <f t="shared" si="207"/>
        <v>0</v>
      </c>
      <c r="M142" s="14">
        <f t="shared" si="208"/>
        <v>0</v>
      </c>
      <c r="N142" s="14">
        <f t="shared" si="209"/>
        <v>0</v>
      </c>
      <c r="O142" s="14">
        <f t="shared" si="210"/>
        <v>0</v>
      </c>
      <c r="P142" s="69" t="s">
        <v>101</v>
      </c>
      <c r="Q142" s="14">
        <f t="shared" si="211"/>
        <v>0</v>
      </c>
      <c r="R142" s="14">
        <f t="shared" si="212"/>
        <v>0</v>
      </c>
      <c r="S142" s="15">
        <f t="shared" si="213"/>
        <v>0</v>
      </c>
      <c r="T142"/>
    </row>
    <row r="143" spans="1:20" ht="24" x14ac:dyDescent="0.25">
      <c r="A143" s="75" t="s">
        <v>255</v>
      </c>
      <c r="B143" s="64" t="s">
        <v>80</v>
      </c>
      <c r="C143" s="66">
        <v>100343</v>
      </c>
      <c r="D143" s="53" t="s">
        <v>45</v>
      </c>
      <c r="E143" s="13" t="s">
        <v>36</v>
      </c>
      <c r="F143" s="67">
        <v>171</v>
      </c>
      <c r="G143" s="14"/>
      <c r="H143" s="14"/>
      <c r="I143" s="14">
        <f t="shared" si="204"/>
        <v>0</v>
      </c>
      <c r="J143" s="14">
        <f t="shared" si="205"/>
        <v>0</v>
      </c>
      <c r="K143" s="14">
        <f t="shared" si="206"/>
        <v>0</v>
      </c>
      <c r="L143" s="14">
        <f t="shared" si="207"/>
        <v>0</v>
      </c>
      <c r="M143" s="14">
        <f t="shared" si="208"/>
        <v>0</v>
      </c>
      <c r="N143" s="14">
        <f t="shared" si="209"/>
        <v>0</v>
      </c>
      <c r="O143" s="14">
        <f t="shared" si="210"/>
        <v>0</v>
      </c>
      <c r="P143" s="69" t="s">
        <v>101</v>
      </c>
      <c r="Q143" s="14">
        <f t="shared" si="211"/>
        <v>0</v>
      </c>
      <c r="R143" s="14">
        <f t="shared" si="212"/>
        <v>0</v>
      </c>
      <c r="S143" s="15">
        <f t="shared" si="213"/>
        <v>0</v>
      </c>
      <c r="T143"/>
    </row>
    <row r="144" spans="1:20" ht="24" x14ac:dyDescent="0.25">
      <c r="A144" s="75" t="s">
        <v>256</v>
      </c>
      <c r="B144" s="64" t="s">
        <v>80</v>
      </c>
      <c r="C144" s="66">
        <v>100344</v>
      </c>
      <c r="D144" s="53" t="s">
        <v>46</v>
      </c>
      <c r="E144" s="13" t="s">
        <v>36</v>
      </c>
      <c r="F144" s="67">
        <v>269</v>
      </c>
      <c r="G144" s="14"/>
      <c r="H144" s="14"/>
      <c r="I144" s="14">
        <f t="shared" si="204"/>
        <v>0</v>
      </c>
      <c r="J144" s="14">
        <f t="shared" si="205"/>
        <v>0</v>
      </c>
      <c r="K144" s="14">
        <f t="shared" si="206"/>
        <v>0</v>
      </c>
      <c r="L144" s="14">
        <f t="shared" si="207"/>
        <v>0</v>
      </c>
      <c r="M144" s="14">
        <f t="shared" si="208"/>
        <v>0</v>
      </c>
      <c r="N144" s="14">
        <f t="shared" si="209"/>
        <v>0</v>
      </c>
      <c r="O144" s="14">
        <f t="shared" si="210"/>
        <v>0</v>
      </c>
      <c r="P144" s="69" t="s">
        <v>101</v>
      </c>
      <c r="Q144" s="14">
        <f t="shared" si="211"/>
        <v>0</v>
      </c>
      <c r="R144" s="14">
        <f t="shared" si="212"/>
        <v>0</v>
      </c>
      <c r="S144" s="15">
        <f t="shared" si="213"/>
        <v>0</v>
      </c>
      <c r="T144"/>
    </row>
    <row r="145" spans="1:20" ht="24" x14ac:dyDescent="0.25">
      <c r="A145" s="75" t="s">
        <v>257</v>
      </c>
      <c r="B145" s="64" t="s">
        <v>80</v>
      </c>
      <c r="C145" s="65">
        <v>100345</v>
      </c>
      <c r="D145" s="53" t="s">
        <v>47</v>
      </c>
      <c r="E145" s="13" t="s">
        <v>36</v>
      </c>
      <c r="F145" s="67">
        <v>147</v>
      </c>
      <c r="G145" s="14"/>
      <c r="H145" s="14"/>
      <c r="I145" s="14">
        <f t="shared" si="204"/>
        <v>0</v>
      </c>
      <c r="J145" s="14">
        <f t="shared" si="205"/>
        <v>0</v>
      </c>
      <c r="K145" s="14">
        <f t="shared" si="206"/>
        <v>0</v>
      </c>
      <c r="L145" s="14">
        <f t="shared" si="207"/>
        <v>0</v>
      </c>
      <c r="M145" s="14">
        <f t="shared" si="208"/>
        <v>0</v>
      </c>
      <c r="N145" s="14">
        <f t="shared" si="209"/>
        <v>0</v>
      </c>
      <c r="O145" s="14">
        <f t="shared" si="210"/>
        <v>0</v>
      </c>
      <c r="P145" s="69" t="s">
        <v>101</v>
      </c>
      <c r="Q145" s="14">
        <f t="shared" si="211"/>
        <v>0</v>
      </c>
      <c r="R145" s="14">
        <f t="shared" si="212"/>
        <v>0</v>
      </c>
      <c r="S145" s="15">
        <f t="shared" si="213"/>
        <v>0</v>
      </c>
      <c r="T145"/>
    </row>
    <row r="146" spans="1:20" ht="60" x14ac:dyDescent="0.25">
      <c r="A146" s="75" t="s">
        <v>258</v>
      </c>
      <c r="B146" s="64" t="s">
        <v>80</v>
      </c>
      <c r="C146" s="66">
        <v>99839</v>
      </c>
      <c r="D146" s="53" t="s">
        <v>73</v>
      </c>
      <c r="E146" s="13" t="s">
        <v>43</v>
      </c>
      <c r="F146" s="67">
        <v>9.1999999999999993</v>
      </c>
      <c r="G146" s="14"/>
      <c r="H146" s="14"/>
      <c r="I146" s="14">
        <f t="shared" si="204"/>
        <v>0</v>
      </c>
      <c r="J146" s="14">
        <f t="shared" si="205"/>
        <v>0</v>
      </c>
      <c r="K146" s="14">
        <f t="shared" si="206"/>
        <v>0</v>
      </c>
      <c r="L146" s="14">
        <f t="shared" si="207"/>
        <v>0</v>
      </c>
      <c r="M146" s="14">
        <f t="shared" si="208"/>
        <v>0</v>
      </c>
      <c r="N146" s="14">
        <f t="shared" si="209"/>
        <v>0</v>
      </c>
      <c r="O146" s="14">
        <f t="shared" si="210"/>
        <v>0</v>
      </c>
      <c r="P146" s="69" t="s">
        <v>101</v>
      </c>
      <c r="Q146" s="14">
        <f t="shared" si="211"/>
        <v>0</v>
      </c>
      <c r="R146" s="14">
        <f t="shared" si="212"/>
        <v>0</v>
      </c>
      <c r="S146" s="15">
        <f t="shared" si="213"/>
        <v>0</v>
      </c>
      <c r="T146"/>
    </row>
    <row r="147" spans="1:20" ht="36" x14ac:dyDescent="0.25">
      <c r="A147" s="75" t="s">
        <v>259</v>
      </c>
      <c r="B147" s="64" t="s">
        <v>130</v>
      </c>
      <c r="C147" s="66">
        <v>29</v>
      </c>
      <c r="D147" s="53" t="s">
        <v>212</v>
      </c>
      <c r="E147" s="13" t="s">
        <v>39</v>
      </c>
      <c r="F147" s="67">
        <v>20.239999999999998</v>
      </c>
      <c r="G147" s="14"/>
      <c r="H147" s="14"/>
      <c r="I147" s="14">
        <f t="shared" si="204"/>
        <v>0</v>
      </c>
      <c r="J147" s="14">
        <f t="shared" si="205"/>
        <v>0</v>
      </c>
      <c r="K147" s="14">
        <f t="shared" si="206"/>
        <v>0</v>
      </c>
      <c r="L147" s="14">
        <f t="shared" si="207"/>
        <v>0</v>
      </c>
      <c r="M147" s="14">
        <f t="shared" si="208"/>
        <v>0</v>
      </c>
      <c r="N147" s="14">
        <f t="shared" si="209"/>
        <v>0</v>
      </c>
      <c r="O147" s="14">
        <f t="shared" si="210"/>
        <v>0</v>
      </c>
      <c r="P147" s="69" t="s">
        <v>101</v>
      </c>
      <c r="Q147" s="14">
        <f t="shared" si="211"/>
        <v>0</v>
      </c>
      <c r="R147" s="14">
        <f t="shared" si="212"/>
        <v>0</v>
      </c>
      <c r="S147" s="15">
        <f t="shared" si="213"/>
        <v>0</v>
      </c>
      <c r="T147"/>
    </row>
    <row r="148" spans="1:20" ht="24" x14ac:dyDescent="0.25">
      <c r="A148" s="75" t="s">
        <v>260</v>
      </c>
      <c r="B148" s="64" t="s">
        <v>80</v>
      </c>
      <c r="C148" s="66">
        <v>96619</v>
      </c>
      <c r="D148" s="53" t="s">
        <v>69</v>
      </c>
      <c r="E148" s="13" t="s">
        <v>39</v>
      </c>
      <c r="F148" s="67">
        <v>4.08</v>
      </c>
      <c r="G148" s="14"/>
      <c r="H148" s="14"/>
      <c r="I148" s="14">
        <f t="shared" si="204"/>
        <v>0</v>
      </c>
      <c r="J148" s="14">
        <f t="shared" si="205"/>
        <v>0</v>
      </c>
      <c r="K148" s="14">
        <f t="shared" si="206"/>
        <v>0</v>
      </c>
      <c r="L148" s="14">
        <f t="shared" si="207"/>
        <v>0</v>
      </c>
      <c r="M148" s="14">
        <f t="shared" si="208"/>
        <v>0</v>
      </c>
      <c r="N148" s="14">
        <f t="shared" si="209"/>
        <v>0</v>
      </c>
      <c r="O148" s="14">
        <f t="shared" si="210"/>
        <v>0</v>
      </c>
      <c r="P148" s="69" t="s">
        <v>101</v>
      </c>
      <c r="Q148" s="14">
        <f t="shared" si="211"/>
        <v>0</v>
      </c>
      <c r="R148" s="14">
        <f t="shared" si="212"/>
        <v>0</v>
      </c>
      <c r="S148" s="15">
        <f t="shared" si="213"/>
        <v>0</v>
      </c>
      <c r="T148"/>
    </row>
    <row r="149" spans="1:20" ht="36" x14ac:dyDescent="0.25">
      <c r="A149" s="75" t="s">
        <v>261</v>
      </c>
      <c r="B149" s="64" t="s">
        <v>80</v>
      </c>
      <c r="C149" s="66">
        <v>101591</v>
      </c>
      <c r="D149" s="53" t="s">
        <v>53</v>
      </c>
      <c r="E149" s="13" t="s">
        <v>39</v>
      </c>
      <c r="F149" s="67">
        <v>23</v>
      </c>
      <c r="G149" s="14"/>
      <c r="H149" s="14"/>
      <c r="I149" s="14">
        <f t="shared" si="204"/>
        <v>0</v>
      </c>
      <c r="J149" s="14">
        <f t="shared" si="205"/>
        <v>0</v>
      </c>
      <c r="K149" s="14">
        <f t="shared" si="206"/>
        <v>0</v>
      </c>
      <c r="L149" s="14">
        <f t="shared" si="207"/>
        <v>0</v>
      </c>
      <c r="M149" s="14">
        <f t="shared" si="208"/>
        <v>0</v>
      </c>
      <c r="N149" s="14">
        <f t="shared" si="209"/>
        <v>0</v>
      </c>
      <c r="O149" s="14">
        <f t="shared" si="210"/>
        <v>0</v>
      </c>
      <c r="P149" s="69" t="s">
        <v>101</v>
      </c>
      <c r="Q149" s="14">
        <f t="shared" si="211"/>
        <v>0</v>
      </c>
      <c r="R149" s="14">
        <f t="shared" si="212"/>
        <v>0</v>
      </c>
      <c r="S149" s="15">
        <f t="shared" si="213"/>
        <v>0</v>
      </c>
      <c r="T149"/>
    </row>
    <row r="150" spans="1:20" x14ac:dyDescent="0.25">
      <c r="A150" s="70" t="s">
        <v>263</v>
      </c>
      <c r="B150" s="71"/>
      <c r="C150" s="72"/>
      <c r="D150" s="73" t="s">
        <v>274</v>
      </c>
      <c r="E150" s="73"/>
      <c r="F150" s="74"/>
      <c r="G150" s="76"/>
      <c r="H150" s="76"/>
      <c r="I150" s="76"/>
      <c r="J150" s="76">
        <f>ROUND(SUM(J151:J160),2)</f>
        <v>0</v>
      </c>
      <c r="K150" s="76">
        <f>ROUND(SUM(K151:K160),2)</f>
        <v>0</v>
      </c>
      <c r="L150" s="76">
        <f>ROUND(SUM(L151:L160),2)</f>
        <v>0</v>
      </c>
      <c r="M150" s="76"/>
      <c r="N150" s="76"/>
      <c r="O150" s="76"/>
      <c r="P150" s="76"/>
      <c r="Q150" s="76">
        <f>ROUND((SUM(Q151:Q160)),2)</f>
        <v>0</v>
      </c>
      <c r="R150" s="76">
        <f>ROUND((SUM(R151:R160)),2)</f>
        <v>0</v>
      </c>
      <c r="S150" s="76">
        <f>ROUND((SUM(S151:S160)),2)</f>
        <v>0</v>
      </c>
      <c r="T150"/>
    </row>
    <row r="151" spans="1:20" ht="48" x14ac:dyDescent="0.25">
      <c r="A151" s="75" t="s">
        <v>264</v>
      </c>
      <c r="B151" s="64" t="s">
        <v>80</v>
      </c>
      <c r="C151" s="65">
        <v>100341</v>
      </c>
      <c r="D151" s="53" t="s">
        <v>44</v>
      </c>
      <c r="E151" s="13" t="s">
        <v>39</v>
      </c>
      <c r="F151" s="67">
        <v>35.1</v>
      </c>
      <c r="G151" s="14"/>
      <c r="H151" s="14"/>
      <c r="I151" s="14">
        <f t="shared" ref="I151:I160" si="214">ROUND((H151+G151),2)</f>
        <v>0</v>
      </c>
      <c r="J151" s="14">
        <f t="shared" ref="J151:J160" si="215">ROUND((G151*F151),2)</f>
        <v>0</v>
      </c>
      <c r="K151" s="14">
        <f t="shared" ref="K151:K160" si="216">ROUND((H151*F151),2)</f>
        <v>0</v>
      </c>
      <c r="L151" s="14">
        <f t="shared" ref="L151:L160" si="217">ROUND((K151+J151),2)</f>
        <v>0</v>
      </c>
      <c r="M151" s="14">
        <f t="shared" ref="M151:M160" si="218">ROUND((IF(P151="BDI 1",((1+($S$3/100))*G151),((1+($S$4/100))*G151))),2)</f>
        <v>0</v>
      </c>
      <c r="N151" s="14">
        <f t="shared" ref="N151:N160" si="219">ROUND((IF(P151="BDI 1",((1+($S$3/100))*H151),((1+($S$4/100))*H151))),2)</f>
        <v>0</v>
      </c>
      <c r="O151" s="14">
        <f t="shared" ref="O151:O160" si="220">ROUND((M151+N151),2)</f>
        <v>0</v>
      </c>
      <c r="P151" s="69" t="s">
        <v>101</v>
      </c>
      <c r="Q151" s="14">
        <f t="shared" ref="Q151:Q160" si="221">ROUND(M151*F151,2)</f>
        <v>0</v>
      </c>
      <c r="R151" s="14">
        <f t="shared" ref="R151:R160" si="222">ROUND(N151*F151,2)</f>
        <v>0</v>
      </c>
      <c r="S151" s="15">
        <f t="shared" ref="S151:S160" si="223">ROUND(Q151+R151,2)</f>
        <v>0</v>
      </c>
      <c r="T151"/>
    </row>
    <row r="152" spans="1:20" ht="36" x14ac:dyDescent="0.25">
      <c r="A152" s="75" t="s">
        <v>265</v>
      </c>
      <c r="B152" s="64" t="s">
        <v>80</v>
      </c>
      <c r="C152" s="66">
        <v>100349</v>
      </c>
      <c r="D152" s="53" t="s">
        <v>48</v>
      </c>
      <c r="E152" s="13" t="s">
        <v>42</v>
      </c>
      <c r="F152" s="67">
        <v>3.4</v>
      </c>
      <c r="G152" s="14"/>
      <c r="H152" s="14"/>
      <c r="I152" s="14">
        <f t="shared" si="214"/>
        <v>0</v>
      </c>
      <c r="J152" s="14">
        <f t="shared" si="215"/>
        <v>0</v>
      </c>
      <c r="K152" s="14">
        <f t="shared" si="216"/>
        <v>0</v>
      </c>
      <c r="L152" s="14">
        <f t="shared" si="217"/>
        <v>0</v>
      </c>
      <c r="M152" s="14">
        <f t="shared" si="218"/>
        <v>0</v>
      </c>
      <c r="N152" s="14">
        <f t="shared" si="219"/>
        <v>0</v>
      </c>
      <c r="O152" s="14">
        <f t="shared" si="220"/>
        <v>0</v>
      </c>
      <c r="P152" s="69" t="s">
        <v>101</v>
      </c>
      <c r="Q152" s="14">
        <f t="shared" si="221"/>
        <v>0</v>
      </c>
      <c r="R152" s="14">
        <f t="shared" si="222"/>
        <v>0</v>
      </c>
      <c r="S152" s="15">
        <f t="shared" si="223"/>
        <v>0</v>
      </c>
      <c r="T152"/>
    </row>
    <row r="153" spans="1:20" ht="36" x14ac:dyDescent="0.25">
      <c r="A153" s="75" t="s">
        <v>266</v>
      </c>
      <c r="B153" s="64" t="s">
        <v>80</v>
      </c>
      <c r="C153" s="66">
        <v>97096</v>
      </c>
      <c r="D153" s="53" t="s">
        <v>70</v>
      </c>
      <c r="E153" s="13" t="s">
        <v>42</v>
      </c>
      <c r="F153" s="67">
        <v>0.39</v>
      </c>
      <c r="G153" s="14"/>
      <c r="H153" s="14"/>
      <c r="I153" s="14">
        <f t="shared" si="214"/>
        <v>0</v>
      </c>
      <c r="J153" s="14">
        <f t="shared" si="215"/>
        <v>0</v>
      </c>
      <c r="K153" s="14">
        <f t="shared" si="216"/>
        <v>0</v>
      </c>
      <c r="L153" s="14">
        <f t="shared" si="217"/>
        <v>0</v>
      </c>
      <c r="M153" s="14">
        <f t="shared" si="218"/>
        <v>0</v>
      </c>
      <c r="N153" s="14">
        <f t="shared" si="219"/>
        <v>0</v>
      </c>
      <c r="O153" s="14">
        <f t="shared" si="220"/>
        <v>0</v>
      </c>
      <c r="P153" s="69" t="s">
        <v>101</v>
      </c>
      <c r="Q153" s="14">
        <f t="shared" si="221"/>
        <v>0</v>
      </c>
      <c r="R153" s="14">
        <f t="shared" si="222"/>
        <v>0</v>
      </c>
      <c r="S153" s="15">
        <f t="shared" si="223"/>
        <v>0</v>
      </c>
      <c r="T153"/>
    </row>
    <row r="154" spans="1:20" ht="24" x14ac:dyDescent="0.25">
      <c r="A154" s="75" t="s">
        <v>267</v>
      </c>
      <c r="B154" s="64" t="s">
        <v>80</v>
      </c>
      <c r="C154" s="66">
        <v>100343</v>
      </c>
      <c r="D154" s="53" t="s">
        <v>45</v>
      </c>
      <c r="E154" s="13" t="s">
        <v>36</v>
      </c>
      <c r="F154" s="67">
        <v>158</v>
      </c>
      <c r="G154" s="14"/>
      <c r="H154" s="14"/>
      <c r="I154" s="14">
        <f t="shared" si="214"/>
        <v>0</v>
      </c>
      <c r="J154" s="14">
        <f t="shared" si="215"/>
        <v>0</v>
      </c>
      <c r="K154" s="14">
        <f t="shared" si="216"/>
        <v>0</v>
      </c>
      <c r="L154" s="14">
        <f t="shared" si="217"/>
        <v>0</v>
      </c>
      <c r="M154" s="14">
        <f t="shared" si="218"/>
        <v>0</v>
      </c>
      <c r="N154" s="14">
        <f t="shared" si="219"/>
        <v>0</v>
      </c>
      <c r="O154" s="14">
        <f t="shared" si="220"/>
        <v>0</v>
      </c>
      <c r="P154" s="69" t="s">
        <v>101</v>
      </c>
      <c r="Q154" s="14">
        <f t="shared" si="221"/>
        <v>0</v>
      </c>
      <c r="R154" s="14">
        <f t="shared" si="222"/>
        <v>0</v>
      </c>
      <c r="S154" s="15">
        <f t="shared" si="223"/>
        <v>0</v>
      </c>
      <c r="T154"/>
    </row>
    <row r="155" spans="1:20" ht="24" x14ac:dyDescent="0.25">
      <c r="A155" s="75" t="s">
        <v>268</v>
      </c>
      <c r="B155" s="64" t="s">
        <v>80</v>
      </c>
      <c r="C155" s="66">
        <v>100344</v>
      </c>
      <c r="D155" s="53" t="s">
        <v>46</v>
      </c>
      <c r="E155" s="13" t="s">
        <v>36</v>
      </c>
      <c r="F155" s="67">
        <v>218</v>
      </c>
      <c r="G155" s="14"/>
      <c r="H155" s="14"/>
      <c r="I155" s="14">
        <f t="shared" si="214"/>
        <v>0</v>
      </c>
      <c r="J155" s="14">
        <f t="shared" si="215"/>
        <v>0</v>
      </c>
      <c r="K155" s="14">
        <f t="shared" si="216"/>
        <v>0</v>
      </c>
      <c r="L155" s="14">
        <f t="shared" si="217"/>
        <v>0</v>
      </c>
      <c r="M155" s="14">
        <f t="shared" si="218"/>
        <v>0</v>
      </c>
      <c r="N155" s="14">
        <f t="shared" si="219"/>
        <v>0</v>
      </c>
      <c r="O155" s="14">
        <f t="shared" si="220"/>
        <v>0</v>
      </c>
      <c r="P155" s="69" t="s">
        <v>101</v>
      </c>
      <c r="Q155" s="14">
        <f t="shared" si="221"/>
        <v>0</v>
      </c>
      <c r="R155" s="14">
        <f t="shared" si="222"/>
        <v>0</v>
      </c>
      <c r="S155" s="15">
        <f t="shared" si="223"/>
        <v>0</v>
      </c>
      <c r="T155"/>
    </row>
    <row r="156" spans="1:20" ht="24" x14ac:dyDescent="0.25">
      <c r="A156" s="75" t="s">
        <v>269</v>
      </c>
      <c r="B156" s="64" t="s">
        <v>80</v>
      </c>
      <c r="C156" s="65">
        <v>100345</v>
      </c>
      <c r="D156" s="53" t="s">
        <v>47</v>
      </c>
      <c r="E156" s="13" t="s">
        <v>36</v>
      </c>
      <c r="F156" s="67">
        <v>118</v>
      </c>
      <c r="G156" s="14"/>
      <c r="H156" s="14"/>
      <c r="I156" s="14">
        <f t="shared" si="214"/>
        <v>0</v>
      </c>
      <c r="J156" s="14">
        <f t="shared" si="215"/>
        <v>0</v>
      </c>
      <c r="K156" s="14">
        <f t="shared" si="216"/>
        <v>0</v>
      </c>
      <c r="L156" s="14">
        <f t="shared" si="217"/>
        <v>0</v>
      </c>
      <c r="M156" s="14">
        <f t="shared" si="218"/>
        <v>0</v>
      </c>
      <c r="N156" s="14">
        <f t="shared" si="219"/>
        <v>0</v>
      </c>
      <c r="O156" s="14">
        <f t="shared" si="220"/>
        <v>0</v>
      </c>
      <c r="P156" s="69" t="s">
        <v>101</v>
      </c>
      <c r="Q156" s="14">
        <f t="shared" si="221"/>
        <v>0</v>
      </c>
      <c r="R156" s="14">
        <f t="shared" si="222"/>
        <v>0</v>
      </c>
      <c r="S156" s="15">
        <f t="shared" si="223"/>
        <v>0</v>
      </c>
      <c r="T156"/>
    </row>
    <row r="157" spans="1:20" ht="60" x14ac:dyDescent="0.25">
      <c r="A157" s="75" t="s">
        <v>270</v>
      </c>
      <c r="B157" s="64" t="s">
        <v>80</v>
      </c>
      <c r="C157" s="66">
        <v>99839</v>
      </c>
      <c r="D157" s="53" t="s">
        <v>73</v>
      </c>
      <c r="E157" s="13" t="s">
        <v>43</v>
      </c>
      <c r="F157" s="67">
        <v>5.6</v>
      </c>
      <c r="G157" s="14"/>
      <c r="H157" s="14"/>
      <c r="I157" s="14">
        <f t="shared" si="214"/>
        <v>0</v>
      </c>
      <c r="J157" s="14">
        <f t="shared" si="215"/>
        <v>0</v>
      </c>
      <c r="K157" s="14">
        <f t="shared" si="216"/>
        <v>0</v>
      </c>
      <c r="L157" s="14">
        <f t="shared" si="217"/>
        <v>0</v>
      </c>
      <c r="M157" s="14">
        <f t="shared" si="218"/>
        <v>0</v>
      </c>
      <c r="N157" s="14">
        <f t="shared" si="219"/>
        <v>0</v>
      </c>
      <c r="O157" s="14">
        <f t="shared" si="220"/>
        <v>0</v>
      </c>
      <c r="P157" s="69" t="s">
        <v>101</v>
      </c>
      <c r="Q157" s="14">
        <f t="shared" si="221"/>
        <v>0</v>
      </c>
      <c r="R157" s="14">
        <f t="shared" si="222"/>
        <v>0</v>
      </c>
      <c r="S157" s="15">
        <f t="shared" si="223"/>
        <v>0</v>
      </c>
      <c r="T157"/>
    </row>
    <row r="158" spans="1:20" ht="36" x14ac:dyDescent="0.25">
      <c r="A158" s="75" t="s">
        <v>271</v>
      </c>
      <c r="B158" s="64" t="s">
        <v>130</v>
      </c>
      <c r="C158" s="66">
        <v>29</v>
      </c>
      <c r="D158" s="53" t="s">
        <v>212</v>
      </c>
      <c r="E158" s="13" t="s">
        <v>39</v>
      </c>
      <c r="F158" s="67">
        <v>12.32</v>
      </c>
      <c r="G158" s="14"/>
      <c r="H158" s="14"/>
      <c r="I158" s="14">
        <f t="shared" si="214"/>
        <v>0</v>
      </c>
      <c r="J158" s="14">
        <f t="shared" si="215"/>
        <v>0</v>
      </c>
      <c r="K158" s="14">
        <f t="shared" si="216"/>
        <v>0</v>
      </c>
      <c r="L158" s="14">
        <f t="shared" si="217"/>
        <v>0</v>
      </c>
      <c r="M158" s="14">
        <f t="shared" si="218"/>
        <v>0</v>
      </c>
      <c r="N158" s="14">
        <f t="shared" si="219"/>
        <v>0</v>
      </c>
      <c r="O158" s="14">
        <f t="shared" si="220"/>
        <v>0</v>
      </c>
      <c r="P158" s="69" t="s">
        <v>101</v>
      </c>
      <c r="Q158" s="14">
        <f t="shared" si="221"/>
        <v>0</v>
      </c>
      <c r="R158" s="14">
        <f t="shared" si="222"/>
        <v>0</v>
      </c>
      <c r="S158" s="15">
        <f t="shared" si="223"/>
        <v>0</v>
      </c>
      <c r="T158"/>
    </row>
    <row r="159" spans="1:20" ht="24" x14ac:dyDescent="0.25">
      <c r="A159" s="75" t="s">
        <v>272</v>
      </c>
      <c r="B159" s="64" t="s">
        <v>80</v>
      </c>
      <c r="C159" s="66">
        <v>96619</v>
      </c>
      <c r="D159" s="53" t="s">
        <v>69</v>
      </c>
      <c r="E159" s="13" t="s">
        <v>39</v>
      </c>
      <c r="F159" s="67">
        <v>2.25</v>
      </c>
      <c r="G159" s="14"/>
      <c r="H159" s="14"/>
      <c r="I159" s="14">
        <f t="shared" si="214"/>
        <v>0</v>
      </c>
      <c r="J159" s="14">
        <f t="shared" si="215"/>
        <v>0</v>
      </c>
      <c r="K159" s="14">
        <f t="shared" si="216"/>
        <v>0</v>
      </c>
      <c r="L159" s="14">
        <f t="shared" si="217"/>
        <v>0</v>
      </c>
      <c r="M159" s="14">
        <f t="shared" si="218"/>
        <v>0</v>
      </c>
      <c r="N159" s="14">
        <f t="shared" si="219"/>
        <v>0</v>
      </c>
      <c r="O159" s="14">
        <f t="shared" si="220"/>
        <v>0</v>
      </c>
      <c r="P159" s="69" t="s">
        <v>101</v>
      </c>
      <c r="Q159" s="14">
        <f t="shared" si="221"/>
        <v>0</v>
      </c>
      <c r="R159" s="14">
        <f t="shared" si="222"/>
        <v>0</v>
      </c>
      <c r="S159" s="15">
        <f t="shared" si="223"/>
        <v>0</v>
      </c>
      <c r="T159"/>
    </row>
    <row r="160" spans="1:20" ht="36" x14ac:dyDescent="0.25">
      <c r="A160" s="75" t="s">
        <v>273</v>
      </c>
      <c r="B160" s="64" t="s">
        <v>80</v>
      </c>
      <c r="C160" s="66">
        <v>101592</v>
      </c>
      <c r="D160" s="53" t="s">
        <v>54</v>
      </c>
      <c r="E160" s="13" t="s">
        <v>39</v>
      </c>
      <c r="F160" s="67">
        <v>17.579999999999998</v>
      </c>
      <c r="G160" s="14"/>
      <c r="H160" s="14"/>
      <c r="I160" s="14">
        <f t="shared" si="214"/>
        <v>0</v>
      </c>
      <c r="J160" s="14">
        <f t="shared" si="215"/>
        <v>0</v>
      </c>
      <c r="K160" s="14">
        <f t="shared" si="216"/>
        <v>0</v>
      </c>
      <c r="L160" s="14">
        <f t="shared" si="217"/>
        <v>0</v>
      </c>
      <c r="M160" s="14">
        <f t="shared" si="218"/>
        <v>0</v>
      </c>
      <c r="N160" s="14">
        <f t="shared" si="219"/>
        <v>0</v>
      </c>
      <c r="O160" s="14">
        <f t="shared" si="220"/>
        <v>0</v>
      </c>
      <c r="P160" s="69" t="s">
        <v>101</v>
      </c>
      <c r="Q160" s="14">
        <f t="shared" si="221"/>
        <v>0</v>
      </c>
      <c r="R160" s="14">
        <f t="shared" si="222"/>
        <v>0</v>
      </c>
      <c r="S160" s="15">
        <f t="shared" si="223"/>
        <v>0</v>
      </c>
      <c r="T160"/>
    </row>
    <row r="161" spans="1:20" ht="8.1" customHeight="1" x14ac:dyDescent="0.25">
      <c r="A161" s="31"/>
      <c r="B161" s="31"/>
      <c r="C161" s="24"/>
      <c r="D161" s="25"/>
      <c r="E161" s="24"/>
      <c r="F161" s="26"/>
      <c r="G161" s="26"/>
      <c r="H161" s="26"/>
      <c r="I161" s="27"/>
      <c r="J161" s="27"/>
      <c r="K161" s="27"/>
      <c r="L161" s="27"/>
      <c r="M161" s="21"/>
      <c r="N161" s="21"/>
      <c r="O161" s="21"/>
      <c r="P161" s="21"/>
      <c r="Q161" s="21"/>
      <c r="R161" s="21"/>
      <c r="S161" s="22"/>
      <c r="T161"/>
    </row>
    <row r="162" spans="1:20" x14ac:dyDescent="0.25">
      <c r="A162" s="70">
        <v>6</v>
      </c>
      <c r="B162" s="71"/>
      <c r="C162" s="72"/>
      <c r="D162" s="73" t="s">
        <v>120</v>
      </c>
      <c r="E162" s="73"/>
      <c r="F162" s="74"/>
      <c r="G162" s="76"/>
      <c r="H162" s="76"/>
      <c r="I162" s="76"/>
      <c r="J162" s="76">
        <f>ROUND(SUM(J163:J173),2)</f>
        <v>0</v>
      </c>
      <c r="K162" s="76">
        <f>ROUND(SUM(K163:K173),2)</f>
        <v>0</v>
      </c>
      <c r="L162" s="76">
        <f>ROUND(SUM(L163:L173),2)</f>
        <v>0</v>
      </c>
      <c r="M162" s="76"/>
      <c r="N162" s="76"/>
      <c r="O162" s="76"/>
      <c r="P162" s="76"/>
      <c r="Q162" s="76">
        <f>ROUND((SUM(Q163:Q173)),2)</f>
        <v>0</v>
      </c>
      <c r="R162" s="76">
        <f>ROUND((SUM(R163:R173)),2)</f>
        <v>0</v>
      </c>
      <c r="S162" s="76">
        <f>ROUND((SUM(S163:S173)),2)</f>
        <v>0</v>
      </c>
      <c r="T162"/>
    </row>
    <row r="163" spans="1:20" x14ac:dyDescent="0.25">
      <c r="A163" s="75" t="s">
        <v>275</v>
      </c>
      <c r="B163" s="64" t="s">
        <v>80</v>
      </c>
      <c r="C163" s="65">
        <v>99063</v>
      </c>
      <c r="D163" s="53" t="s">
        <v>72</v>
      </c>
      <c r="E163" s="13" t="s">
        <v>43</v>
      </c>
      <c r="F163" s="67">
        <v>1193</v>
      </c>
      <c r="G163" s="14"/>
      <c r="H163" s="14"/>
      <c r="I163" s="14">
        <f t="shared" ref="I163:I172" si="224">ROUND((H163+G163),2)</f>
        <v>0</v>
      </c>
      <c r="J163" s="14">
        <f t="shared" ref="J163:J172" si="225">ROUND((G163*F163),2)</f>
        <v>0</v>
      </c>
      <c r="K163" s="14">
        <f t="shared" ref="K163:K172" si="226">ROUND((H163*F163),2)</f>
        <v>0</v>
      </c>
      <c r="L163" s="14">
        <f t="shared" ref="L163:L172" si="227">ROUND((K163+J163),2)</f>
        <v>0</v>
      </c>
      <c r="M163" s="14">
        <f t="shared" ref="M163:M172" si="228">ROUND((IF(P163="BDI 1",((1+($S$3/100))*G163),((1+($S$4/100))*G163))),2)</f>
        <v>0</v>
      </c>
      <c r="N163" s="14">
        <f t="shared" ref="N163:N172" si="229">ROUND((IF(P163="BDI 1",((1+($S$3/100))*H163),((1+($S$4/100))*H163))),2)</f>
        <v>0</v>
      </c>
      <c r="O163" s="14">
        <f t="shared" ref="O163:O172" si="230">ROUND((M163+N163),2)</f>
        <v>0</v>
      </c>
      <c r="P163" s="69" t="s">
        <v>101</v>
      </c>
      <c r="Q163" s="14">
        <f t="shared" ref="Q163:Q172" si="231">ROUND(M163*F163,2)</f>
        <v>0</v>
      </c>
      <c r="R163" s="14">
        <f t="shared" ref="R163:R172" si="232">ROUND(N163*F163,2)</f>
        <v>0</v>
      </c>
      <c r="S163" s="15">
        <f t="shared" ref="S163:S172" si="233">ROUND(Q163+R163,2)</f>
        <v>0</v>
      </c>
      <c r="T163"/>
    </row>
    <row r="164" spans="1:20" ht="24" x14ac:dyDescent="0.25">
      <c r="A164" s="75" t="s">
        <v>276</v>
      </c>
      <c r="B164" s="64" t="s">
        <v>130</v>
      </c>
      <c r="C164" s="66">
        <v>30</v>
      </c>
      <c r="D164" s="53" t="s">
        <v>287</v>
      </c>
      <c r="E164" s="13" t="s">
        <v>43</v>
      </c>
      <c r="F164" s="67">
        <v>125</v>
      </c>
      <c r="G164" s="14"/>
      <c r="H164" s="14"/>
      <c r="I164" s="14">
        <f t="shared" si="224"/>
        <v>0</v>
      </c>
      <c r="J164" s="14">
        <f t="shared" si="225"/>
        <v>0</v>
      </c>
      <c r="K164" s="14">
        <f t="shared" si="226"/>
        <v>0</v>
      </c>
      <c r="L164" s="14">
        <f t="shared" si="227"/>
        <v>0</v>
      </c>
      <c r="M164" s="14">
        <f t="shared" si="228"/>
        <v>0</v>
      </c>
      <c r="N164" s="14">
        <f t="shared" si="229"/>
        <v>0</v>
      </c>
      <c r="O164" s="14">
        <f t="shared" si="230"/>
        <v>0</v>
      </c>
      <c r="P164" s="69" t="s">
        <v>101</v>
      </c>
      <c r="Q164" s="14">
        <f t="shared" si="231"/>
        <v>0</v>
      </c>
      <c r="R164" s="14">
        <f t="shared" si="232"/>
        <v>0</v>
      </c>
      <c r="S164" s="15">
        <f t="shared" si="233"/>
        <v>0</v>
      </c>
      <c r="T164"/>
    </row>
    <row r="165" spans="1:20" ht="24" x14ac:dyDescent="0.25">
      <c r="A165" s="75" t="s">
        <v>277</v>
      </c>
      <c r="B165" s="64" t="s">
        <v>115</v>
      </c>
      <c r="C165" s="66">
        <v>2003459</v>
      </c>
      <c r="D165" s="53" t="s">
        <v>286</v>
      </c>
      <c r="E165" s="13" t="s">
        <v>38</v>
      </c>
      <c r="F165" s="67">
        <v>1</v>
      </c>
      <c r="G165" s="14"/>
      <c r="H165" s="14"/>
      <c r="I165" s="14">
        <f t="shared" si="224"/>
        <v>0</v>
      </c>
      <c r="J165" s="14">
        <f t="shared" si="225"/>
        <v>0</v>
      </c>
      <c r="K165" s="14">
        <f t="shared" si="226"/>
        <v>0</v>
      </c>
      <c r="L165" s="14">
        <f t="shared" si="227"/>
        <v>0</v>
      </c>
      <c r="M165" s="14">
        <f t="shared" si="228"/>
        <v>0</v>
      </c>
      <c r="N165" s="14">
        <f t="shared" si="229"/>
        <v>0</v>
      </c>
      <c r="O165" s="14">
        <f t="shared" si="230"/>
        <v>0</v>
      </c>
      <c r="P165" s="69" t="s">
        <v>101</v>
      </c>
      <c r="Q165" s="14">
        <f t="shared" si="231"/>
        <v>0</v>
      </c>
      <c r="R165" s="14">
        <f t="shared" si="232"/>
        <v>0</v>
      </c>
      <c r="S165" s="15">
        <f t="shared" si="233"/>
        <v>0</v>
      </c>
      <c r="T165"/>
    </row>
    <row r="166" spans="1:20" ht="24" x14ac:dyDescent="0.25">
      <c r="A166" s="75" t="s">
        <v>278</v>
      </c>
      <c r="B166" s="64" t="s">
        <v>130</v>
      </c>
      <c r="C166" s="66">
        <v>31</v>
      </c>
      <c r="D166" s="53" t="s">
        <v>288</v>
      </c>
      <c r="E166" s="13" t="s">
        <v>43</v>
      </c>
      <c r="F166" s="67">
        <v>144</v>
      </c>
      <c r="G166" s="14"/>
      <c r="H166" s="14"/>
      <c r="I166" s="14">
        <f t="shared" si="224"/>
        <v>0</v>
      </c>
      <c r="J166" s="14">
        <f t="shared" si="225"/>
        <v>0</v>
      </c>
      <c r="K166" s="14">
        <f t="shared" si="226"/>
        <v>0</v>
      </c>
      <c r="L166" s="14">
        <f t="shared" si="227"/>
        <v>0</v>
      </c>
      <c r="M166" s="14">
        <f t="shared" si="228"/>
        <v>0</v>
      </c>
      <c r="N166" s="14">
        <f t="shared" si="229"/>
        <v>0</v>
      </c>
      <c r="O166" s="14">
        <f t="shared" si="230"/>
        <v>0</v>
      </c>
      <c r="P166" s="69" t="s">
        <v>101</v>
      </c>
      <c r="Q166" s="14">
        <f t="shared" si="231"/>
        <v>0</v>
      </c>
      <c r="R166" s="14">
        <f t="shared" si="232"/>
        <v>0</v>
      </c>
      <c r="S166" s="15">
        <f t="shared" si="233"/>
        <v>0</v>
      </c>
      <c r="T166"/>
    </row>
    <row r="167" spans="1:20" ht="24" x14ac:dyDescent="0.25">
      <c r="A167" s="75" t="s">
        <v>279</v>
      </c>
      <c r="B167" s="64" t="s">
        <v>130</v>
      </c>
      <c r="C167" s="66">
        <v>34</v>
      </c>
      <c r="D167" s="53" t="s">
        <v>289</v>
      </c>
      <c r="E167" s="13" t="s">
        <v>43</v>
      </c>
      <c r="F167" s="67">
        <v>519</v>
      </c>
      <c r="G167" s="14"/>
      <c r="H167" s="14"/>
      <c r="I167" s="14">
        <f t="shared" si="224"/>
        <v>0</v>
      </c>
      <c r="J167" s="14">
        <f t="shared" si="225"/>
        <v>0</v>
      </c>
      <c r="K167" s="14">
        <f t="shared" si="226"/>
        <v>0</v>
      </c>
      <c r="L167" s="14">
        <f t="shared" si="227"/>
        <v>0</v>
      </c>
      <c r="M167" s="14">
        <f t="shared" si="228"/>
        <v>0</v>
      </c>
      <c r="N167" s="14">
        <f t="shared" si="229"/>
        <v>0</v>
      </c>
      <c r="O167" s="14">
        <f t="shared" si="230"/>
        <v>0</v>
      </c>
      <c r="P167" s="69" t="s">
        <v>101</v>
      </c>
      <c r="Q167" s="14">
        <f t="shared" si="231"/>
        <v>0</v>
      </c>
      <c r="R167" s="14">
        <f t="shared" si="232"/>
        <v>0</v>
      </c>
      <c r="S167" s="15">
        <f t="shared" si="233"/>
        <v>0</v>
      </c>
      <c r="T167"/>
    </row>
    <row r="168" spans="1:20" ht="24" x14ac:dyDescent="0.25">
      <c r="A168" s="75" t="s">
        <v>280</v>
      </c>
      <c r="B168" s="64" t="s">
        <v>130</v>
      </c>
      <c r="C168" s="65">
        <v>32</v>
      </c>
      <c r="D168" s="53" t="s">
        <v>290</v>
      </c>
      <c r="E168" s="13" t="s">
        <v>43</v>
      </c>
      <c r="F168" s="67">
        <v>92</v>
      </c>
      <c r="G168" s="14"/>
      <c r="H168" s="14"/>
      <c r="I168" s="14">
        <f t="shared" si="224"/>
        <v>0</v>
      </c>
      <c r="J168" s="14">
        <f t="shared" si="225"/>
        <v>0</v>
      </c>
      <c r="K168" s="14">
        <f t="shared" si="226"/>
        <v>0</v>
      </c>
      <c r="L168" s="14">
        <f t="shared" si="227"/>
        <v>0</v>
      </c>
      <c r="M168" s="14">
        <f t="shared" si="228"/>
        <v>0</v>
      </c>
      <c r="N168" s="14">
        <f t="shared" si="229"/>
        <v>0</v>
      </c>
      <c r="O168" s="14">
        <f t="shared" si="230"/>
        <v>0</v>
      </c>
      <c r="P168" s="69" t="s">
        <v>101</v>
      </c>
      <c r="Q168" s="14">
        <f t="shared" si="231"/>
        <v>0</v>
      </c>
      <c r="R168" s="14">
        <f t="shared" si="232"/>
        <v>0</v>
      </c>
      <c r="S168" s="15">
        <f t="shared" si="233"/>
        <v>0</v>
      </c>
      <c r="T168"/>
    </row>
    <row r="169" spans="1:20" ht="24" x14ac:dyDescent="0.25">
      <c r="A169" s="75" t="s">
        <v>281</v>
      </c>
      <c r="B169" s="64" t="s">
        <v>130</v>
      </c>
      <c r="C169" s="66">
        <v>33</v>
      </c>
      <c r="D169" s="53" t="s">
        <v>291</v>
      </c>
      <c r="E169" s="13" t="s">
        <v>43</v>
      </c>
      <c r="F169" s="67">
        <v>294</v>
      </c>
      <c r="G169" s="14"/>
      <c r="H169" s="14"/>
      <c r="I169" s="14">
        <f t="shared" si="224"/>
        <v>0</v>
      </c>
      <c r="J169" s="14">
        <f t="shared" si="225"/>
        <v>0</v>
      </c>
      <c r="K169" s="14">
        <f t="shared" si="226"/>
        <v>0</v>
      </c>
      <c r="L169" s="14">
        <f t="shared" si="227"/>
        <v>0</v>
      </c>
      <c r="M169" s="14">
        <f t="shared" si="228"/>
        <v>0</v>
      </c>
      <c r="N169" s="14">
        <f t="shared" si="229"/>
        <v>0</v>
      </c>
      <c r="O169" s="14">
        <f t="shared" si="230"/>
        <v>0</v>
      </c>
      <c r="P169" s="69" t="s">
        <v>101</v>
      </c>
      <c r="Q169" s="14">
        <f t="shared" si="231"/>
        <v>0</v>
      </c>
      <c r="R169" s="14">
        <f t="shared" si="232"/>
        <v>0</v>
      </c>
      <c r="S169" s="15">
        <f t="shared" si="233"/>
        <v>0</v>
      </c>
      <c r="T169"/>
    </row>
    <row r="170" spans="1:20" ht="24" x14ac:dyDescent="0.25">
      <c r="A170" s="75" t="s">
        <v>282</v>
      </c>
      <c r="B170" s="64" t="s">
        <v>130</v>
      </c>
      <c r="C170" s="66">
        <v>35</v>
      </c>
      <c r="D170" s="53" t="s">
        <v>292</v>
      </c>
      <c r="E170" s="13" t="s">
        <v>43</v>
      </c>
      <c r="F170" s="67">
        <v>19</v>
      </c>
      <c r="G170" s="14"/>
      <c r="H170" s="14"/>
      <c r="I170" s="14">
        <f t="shared" si="224"/>
        <v>0</v>
      </c>
      <c r="J170" s="14">
        <f t="shared" si="225"/>
        <v>0</v>
      </c>
      <c r="K170" s="14">
        <f t="shared" si="226"/>
        <v>0</v>
      </c>
      <c r="L170" s="14">
        <f t="shared" si="227"/>
        <v>0</v>
      </c>
      <c r="M170" s="14">
        <f t="shared" si="228"/>
        <v>0</v>
      </c>
      <c r="N170" s="14">
        <f t="shared" si="229"/>
        <v>0</v>
      </c>
      <c r="O170" s="14">
        <f t="shared" si="230"/>
        <v>0</v>
      </c>
      <c r="P170" s="69" t="s">
        <v>101</v>
      </c>
      <c r="Q170" s="14">
        <f t="shared" si="231"/>
        <v>0</v>
      </c>
      <c r="R170" s="14">
        <f t="shared" si="232"/>
        <v>0</v>
      </c>
      <c r="S170" s="15">
        <f t="shared" si="233"/>
        <v>0</v>
      </c>
      <c r="T170"/>
    </row>
    <row r="171" spans="1:20" ht="24" x14ac:dyDescent="0.25">
      <c r="A171" s="75" t="s">
        <v>283</v>
      </c>
      <c r="B171" s="64" t="s">
        <v>115</v>
      </c>
      <c r="C171" s="66">
        <v>2003624</v>
      </c>
      <c r="D171" s="53" t="s">
        <v>293</v>
      </c>
      <c r="E171" s="13" t="s">
        <v>38</v>
      </c>
      <c r="F171" s="67">
        <v>49</v>
      </c>
      <c r="G171" s="14"/>
      <c r="H171" s="14"/>
      <c r="I171" s="14">
        <f t="shared" si="224"/>
        <v>0</v>
      </c>
      <c r="J171" s="14">
        <f t="shared" si="225"/>
        <v>0</v>
      </c>
      <c r="K171" s="14">
        <f t="shared" si="226"/>
        <v>0</v>
      </c>
      <c r="L171" s="14">
        <f t="shared" si="227"/>
        <v>0</v>
      </c>
      <c r="M171" s="14">
        <f t="shared" si="228"/>
        <v>0</v>
      </c>
      <c r="N171" s="14">
        <f t="shared" si="229"/>
        <v>0</v>
      </c>
      <c r="O171" s="14">
        <f t="shared" si="230"/>
        <v>0</v>
      </c>
      <c r="P171" s="69" t="s">
        <v>101</v>
      </c>
      <c r="Q171" s="14">
        <f t="shared" si="231"/>
        <v>0</v>
      </c>
      <c r="R171" s="14">
        <f t="shared" si="232"/>
        <v>0</v>
      </c>
      <c r="S171" s="15">
        <f t="shared" si="233"/>
        <v>0</v>
      </c>
      <c r="T171"/>
    </row>
    <row r="172" spans="1:20" ht="24" x14ac:dyDescent="0.25">
      <c r="A172" s="75" t="s">
        <v>284</v>
      </c>
      <c r="B172" s="64" t="s">
        <v>115</v>
      </c>
      <c r="C172" s="66">
        <v>2003714</v>
      </c>
      <c r="D172" s="53" t="s">
        <v>294</v>
      </c>
      <c r="E172" s="13" t="s">
        <v>38</v>
      </c>
      <c r="F172" s="67">
        <v>4</v>
      </c>
      <c r="G172" s="14"/>
      <c r="H172" s="14"/>
      <c r="I172" s="14">
        <f t="shared" si="224"/>
        <v>0</v>
      </c>
      <c r="J172" s="14">
        <f t="shared" si="225"/>
        <v>0</v>
      </c>
      <c r="K172" s="14">
        <f t="shared" si="226"/>
        <v>0</v>
      </c>
      <c r="L172" s="14">
        <f t="shared" si="227"/>
        <v>0</v>
      </c>
      <c r="M172" s="14">
        <f t="shared" si="228"/>
        <v>0</v>
      </c>
      <c r="N172" s="14">
        <f t="shared" si="229"/>
        <v>0</v>
      </c>
      <c r="O172" s="14">
        <f t="shared" si="230"/>
        <v>0</v>
      </c>
      <c r="P172" s="69" t="s">
        <v>101</v>
      </c>
      <c r="Q172" s="14">
        <f t="shared" si="231"/>
        <v>0</v>
      </c>
      <c r="R172" s="14">
        <f t="shared" si="232"/>
        <v>0</v>
      </c>
      <c r="S172" s="15">
        <f t="shared" si="233"/>
        <v>0</v>
      </c>
      <c r="T172"/>
    </row>
    <row r="173" spans="1:20" ht="24" x14ac:dyDescent="0.25">
      <c r="A173" s="75" t="s">
        <v>285</v>
      </c>
      <c r="B173" s="64" t="s">
        <v>115</v>
      </c>
      <c r="C173" s="66">
        <v>2003716</v>
      </c>
      <c r="D173" s="53" t="s">
        <v>295</v>
      </c>
      <c r="E173" s="13" t="s">
        <v>38</v>
      </c>
      <c r="F173" s="67">
        <v>11</v>
      </c>
      <c r="G173" s="14"/>
      <c r="H173" s="14"/>
      <c r="I173" s="14">
        <f t="shared" ref="I173" si="234">ROUND((H173+G173),2)</f>
        <v>0</v>
      </c>
      <c r="J173" s="14">
        <f t="shared" ref="J173" si="235">ROUND((G173*F173),2)</f>
        <v>0</v>
      </c>
      <c r="K173" s="14">
        <f t="shared" ref="K173" si="236">ROUND((H173*F173),2)</f>
        <v>0</v>
      </c>
      <c r="L173" s="14">
        <f t="shared" ref="L173" si="237">ROUND((K173+J173),2)</f>
        <v>0</v>
      </c>
      <c r="M173" s="14">
        <f t="shared" ref="M173" si="238">ROUND((IF(P173="BDI 1",((1+($S$3/100))*G173),((1+($S$4/100))*G173))),2)</f>
        <v>0</v>
      </c>
      <c r="N173" s="14">
        <f t="shared" ref="N173" si="239">ROUND((IF(P173="BDI 1",((1+($S$3/100))*H173),((1+($S$4/100))*H173))),2)</f>
        <v>0</v>
      </c>
      <c r="O173" s="14">
        <f t="shared" ref="O173" si="240">ROUND((M173+N173),2)</f>
        <v>0</v>
      </c>
      <c r="P173" s="69" t="s">
        <v>101</v>
      </c>
      <c r="Q173" s="14">
        <f t="shared" ref="Q173" si="241">ROUND(M173*F173,2)</f>
        <v>0</v>
      </c>
      <c r="R173" s="14">
        <f t="shared" ref="R173" si="242">ROUND(N173*F173,2)</f>
        <v>0</v>
      </c>
      <c r="S173" s="15">
        <f t="shared" ref="S173" si="243">ROUND(Q173+R173,2)</f>
        <v>0</v>
      </c>
      <c r="T173"/>
    </row>
    <row r="174" spans="1:20" ht="8.1" customHeight="1" x14ac:dyDescent="0.25">
      <c r="A174" s="31"/>
      <c r="B174" s="31"/>
      <c r="C174" s="24"/>
      <c r="D174" s="25"/>
      <c r="E174" s="24"/>
      <c r="F174" s="26"/>
      <c r="G174" s="26"/>
      <c r="H174" s="26"/>
      <c r="I174" s="27"/>
      <c r="J174" s="27"/>
      <c r="K174" s="27"/>
      <c r="L174" s="27"/>
      <c r="M174" s="21"/>
      <c r="N174" s="21"/>
      <c r="O174" s="21"/>
      <c r="P174" s="21"/>
      <c r="Q174" s="21"/>
      <c r="R174" s="21"/>
      <c r="S174" s="22"/>
      <c r="T174"/>
    </row>
    <row r="175" spans="1:20" x14ac:dyDescent="0.25">
      <c r="A175" s="70">
        <v>7</v>
      </c>
      <c r="B175" s="71"/>
      <c r="C175" s="72"/>
      <c r="D175" s="73" t="s">
        <v>296</v>
      </c>
      <c r="E175" s="73"/>
      <c r="F175" s="74"/>
      <c r="G175" s="76"/>
      <c r="H175" s="76"/>
      <c r="I175" s="76"/>
      <c r="J175" s="76">
        <f>ROUND(SUM(J176),2)</f>
        <v>0</v>
      </c>
      <c r="K175" s="76">
        <f>ROUND(SUM(K176),2)</f>
        <v>0</v>
      </c>
      <c r="L175" s="76">
        <f>ROUND(SUM(L176),2)</f>
        <v>0</v>
      </c>
      <c r="M175" s="76"/>
      <c r="N175" s="76"/>
      <c r="O175" s="76"/>
      <c r="P175" s="76"/>
      <c r="Q175" s="76">
        <f>ROUND((SUM(Q176)),2)</f>
        <v>0</v>
      </c>
      <c r="R175" s="76">
        <f>ROUND((SUM(R176)),2)</f>
        <v>0</v>
      </c>
      <c r="S175" s="76">
        <f>ROUND((SUM(S176)),2)</f>
        <v>0</v>
      </c>
      <c r="T175"/>
    </row>
    <row r="176" spans="1:20" ht="39" customHeight="1" x14ac:dyDescent="0.25">
      <c r="A176" s="75" t="s">
        <v>19</v>
      </c>
      <c r="B176" s="64" t="s">
        <v>130</v>
      </c>
      <c r="C176" s="65">
        <v>36</v>
      </c>
      <c r="D176" s="53" t="s">
        <v>297</v>
      </c>
      <c r="E176" s="13" t="s">
        <v>38</v>
      </c>
      <c r="F176" s="67">
        <v>1</v>
      </c>
      <c r="G176" s="14"/>
      <c r="H176" s="14"/>
      <c r="I176" s="14">
        <f t="shared" ref="I176" si="244">ROUND((H176+G176),2)</f>
        <v>0</v>
      </c>
      <c r="J176" s="14">
        <f t="shared" ref="J176" si="245">ROUND((G176*F176),2)</f>
        <v>0</v>
      </c>
      <c r="K176" s="14">
        <f t="shared" ref="K176" si="246">ROUND((H176*F176),2)</f>
        <v>0</v>
      </c>
      <c r="L176" s="14">
        <f t="shared" ref="L176" si="247">ROUND((K176+J176),2)</f>
        <v>0</v>
      </c>
      <c r="M176" s="14">
        <f t="shared" ref="M176" si="248">ROUND((IF(P176="BDI 1",((1+($S$3/100))*G176),((1+($S$4/100))*G176))),2)</f>
        <v>0</v>
      </c>
      <c r="N176" s="14">
        <f t="shared" ref="N176" si="249">ROUND((IF(P176="BDI 1",((1+($S$3/100))*H176),((1+($S$4/100))*H176))),2)</f>
        <v>0</v>
      </c>
      <c r="O176" s="14">
        <f t="shared" ref="O176" si="250">ROUND((M176+N176),2)</f>
        <v>0</v>
      </c>
      <c r="P176" s="69" t="s">
        <v>101</v>
      </c>
      <c r="Q176" s="14">
        <f t="shared" ref="Q176" si="251">ROUND(M176*F176,2)</f>
        <v>0</v>
      </c>
      <c r="R176" s="14">
        <f t="shared" ref="R176" si="252">ROUND(N176*F176,2)</f>
        <v>0</v>
      </c>
      <c r="S176" s="15">
        <f t="shared" ref="S176" si="253">ROUND(Q176+R176,2)</f>
        <v>0</v>
      </c>
      <c r="T176"/>
    </row>
    <row r="177" spans="1:25" ht="8.1" customHeight="1" x14ac:dyDescent="0.25">
      <c r="A177" s="31"/>
      <c r="B177" s="31"/>
      <c r="C177" s="24"/>
      <c r="D177" s="25"/>
      <c r="E177" s="24"/>
      <c r="F177" s="26"/>
      <c r="G177" s="26"/>
      <c r="H177" s="26"/>
      <c r="I177" s="27"/>
      <c r="J177" s="27"/>
      <c r="K177" s="27"/>
      <c r="L177" s="27"/>
      <c r="M177" s="21"/>
      <c r="N177" s="21"/>
      <c r="O177" s="21"/>
      <c r="P177" s="21"/>
      <c r="Q177" s="21"/>
      <c r="R177" s="21"/>
      <c r="S177" s="22"/>
      <c r="T177"/>
    </row>
    <row r="178" spans="1:25" x14ac:dyDescent="0.25">
      <c r="A178" s="70">
        <v>8</v>
      </c>
      <c r="B178" s="71"/>
      <c r="C178" s="72"/>
      <c r="D178" s="73" t="s">
        <v>302</v>
      </c>
      <c r="E178" s="73"/>
      <c r="F178" s="74"/>
      <c r="G178" s="76"/>
      <c r="H178" s="76"/>
      <c r="I178" s="76"/>
      <c r="J178" s="76">
        <f>ROUND(SUM(J179),2)</f>
        <v>0</v>
      </c>
      <c r="K178" s="76">
        <f>ROUND(SUM(K179),2)</f>
        <v>0</v>
      </c>
      <c r="L178" s="76">
        <f>ROUND(SUM(L179),2)</f>
        <v>0</v>
      </c>
      <c r="M178" s="76"/>
      <c r="N178" s="76"/>
      <c r="O178" s="76"/>
      <c r="P178" s="76"/>
      <c r="Q178" s="76">
        <f>ROUND((SUM(Q179)),2)</f>
        <v>0</v>
      </c>
      <c r="R178" s="76">
        <f>ROUND((SUM(R179)),2)</f>
        <v>0</v>
      </c>
      <c r="S178" s="76">
        <f>ROUND((SUM(S179)),2)</f>
        <v>0</v>
      </c>
      <c r="T178"/>
    </row>
    <row r="179" spans="1:25" x14ac:dyDescent="0.25">
      <c r="A179" s="75" t="s">
        <v>20</v>
      </c>
      <c r="B179" s="64" t="s">
        <v>130</v>
      </c>
      <c r="C179" s="65">
        <v>37</v>
      </c>
      <c r="D179" s="53" t="s">
        <v>298</v>
      </c>
      <c r="E179" s="13" t="s">
        <v>299</v>
      </c>
      <c r="F179" s="67">
        <v>4729.66</v>
      </c>
      <c r="G179" s="14"/>
      <c r="H179" s="14"/>
      <c r="I179" s="14">
        <f t="shared" ref="I179" si="254">ROUND((H179+G179),2)</f>
        <v>0</v>
      </c>
      <c r="J179" s="14">
        <f t="shared" ref="J179" si="255">ROUND((G179*F179),2)</f>
        <v>0</v>
      </c>
      <c r="K179" s="14">
        <f t="shared" ref="K179" si="256">ROUND((H179*F179),2)</f>
        <v>0</v>
      </c>
      <c r="L179" s="14">
        <f t="shared" ref="L179" si="257">ROUND((K179+J179),2)</f>
        <v>0</v>
      </c>
      <c r="M179" s="14">
        <f t="shared" ref="M179" si="258">ROUND((IF(P179="BDI 1",((1+($S$3/100))*G179),((1+($S$4/100))*G179))),2)</f>
        <v>0</v>
      </c>
      <c r="N179" s="14">
        <f t="shared" ref="N179" si="259">ROUND((IF(P179="BDI 1",((1+($S$3/100))*H179),((1+($S$4/100))*H179))),2)</f>
        <v>0</v>
      </c>
      <c r="O179" s="14">
        <f t="shared" ref="O179" si="260">ROUND((M179+N179),2)</f>
        <v>0</v>
      </c>
      <c r="P179" s="69" t="s">
        <v>101</v>
      </c>
      <c r="Q179" s="14">
        <f t="shared" ref="Q179" si="261">ROUND(M179*F179,2)</f>
        <v>0</v>
      </c>
      <c r="R179" s="14">
        <f t="shared" ref="R179" si="262">ROUND(N179*F179,2)</f>
        <v>0</v>
      </c>
      <c r="S179" s="15">
        <f t="shared" ref="S179" si="263">ROUND(Q179+R179,2)</f>
        <v>0</v>
      </c>
      <c r="T179"/>
    </row>
    <row r="180" spans="1:25" x14ac:dyDescent="0.25">
      <c r="A180" s="96"/>
      <c r="B180" s="96"/>
      <c r="C180" s="97"/>
      <c r="D180" s="98"/>
      <c r="E180" s="97"/>
      <c r="F180" s="99"/>
      <c r="G180" s="100"/>
      <c r="H180" s="100"/>
      <c r="I180" s="100"/>
      <c r="J180" s="100"/>
      <c r="K180" s="100"/>
      <c r="L180" s="100"/>
      <c r="M180" s="101"/>
      <c r="N180" s="101"/>
      <c r="O180" s="101"/>
      <c r="P180" s="101"/>
      <c r="Q180" s="101"/>
      <c r="R180" s="101"/>
      <c r="S180" s="102"/>
      <c r="T180"/>
    </row>
    <row r="181" spans="1:25" x14ac:dyDescent="0.25">
      <c r="A181" s="90" t="s">
        <v>24</v>
      </c>
      <c r="B181" s="91"/>
      <c r="C181" s="91"/>
      <c r="D181" s="91"/>
      <c r="E181" s="91"/>
      <c r="F181" s="91"/>
      <c r="G181" s="91"/>
      <c r="H181" s="91"/>
      <c r="I181" s="91"/>
      <c r="J181" s="92">
        <f>ROUND(((SUM(J9:J42))/2),2)</f>
        <v>0</v>
      </c>
      <c r="K181" s="92">
        <f>ROUND(((SUM(K9:K42))/2),2)</f>
        <v>0</v>
      </c>
      <c r="L181" s="92">
        <f>ROUND(((SUM(L9:L42))/2),2)</f>
        <v>0</v>
      </c>
      <c r="M181" s="91"/>
      <c r="N181" s="91"/>
      <c r="O181" s="91"/>
      <c r="P181" s="78"/>
      <c r="Q181" s="79">
        <f>(SUM(Q9:Q180))/2</f>
        <v>0</v>
      </c>
      <c r="R181" s="79">
        <f>(SUM(R9:R180))/2</f>
        <v>0</v>
      </c>
      <c r="S181" s="85">
        <f>(SUM(S9:S180))/2</f>
        <v>0</v>
      </c>
      <c r="T181"/>
    </row>
    <row r="182" spans="1:25" x14ac:dyDescent="0.25">
      <c r="A182" s="94" t="s">
        <v>303</v>
      </c>
      <c r="B182" s="39"/>
      <c r="C182" s="39"/>
      <c r="D182" s="39"/>
      <c r="E182" s="39"/>
      <c r="F182" s="40"/>
      <c r="G182" s="40"/>
      <c r="H182" s="40"/>
      <c r="I182" s="41"/>
      <c r="J182" s="41"/>
      <c r="K182" s="41"/>
      <c r="L182" s="41"/>
      <c r="M182" s="41"/>
      <c r="N182" s="41"/>
      <c r="O182" s="42"/>
      <c r="P182" s="42"/>
      <c r="Q182" s="95"/>
      <c r="R182" s="42"/>
      <c r="S182" s="86"/>
      <c r="T182"/>
    </row>
    <row r="183" spans="1:25" x14ac:dyDescent="0.25">
      <c r="A183" s="33"/>
      <c r="B183" s="33"/>
      <c r="C183" s="33"/>
      <c r="D183" s="43"/>
      <c r="E183" s="44"/>
      <c r="F183" s="44"/>
      <c r="G183" s="43"/>
      <c r="H183" s="44"/>
      <c r="I183" s="33"/>
      <c r="J183" s="33"/>
      <c r="K183" s="33"/>
      <c r="L183" s="103"/>
      <c r="M183" s="37"/>
      <c r="N183" s="32"/>
      <c r="O183" s="35"/>
      <c r="P183" s="35"/>
      <c r="Q183" s="37" t="s">
        <v>103</v>
      </c>
      <c r="R183" s="106">
        <f ca="1">TODAY()</f>
        <v>44942</v>
      </c>
      <c r="S183" s="106"/>
      <c r="Y183" s="50"/>
    </row>
    <row r="184" spans="1:25" x14ac:dyDescent="0.25">
      <c r="A184" s="33"/>
      <c r="B184" s="33"/>
      <c r="C184" s="33"/>
      <c r="D184" s="43"/>
      <c r="E184" s="44"/>
      <c r="F184" s="44"/>
      <c r="G184" s="43"/>
      <c r="H184" s="44"/>
      <c r="I184" s="33"/>
      <c r="J184" s="33"/>
      <c r="K184" s="33"/>
      <c r="L184" s="33"/>
      <c r="M184" s="37"/>
      <c r="N184" s="37"/>
      <c r="O184" s="35"/>
      <c r="P184" s="35"/>
      <c r="Q184" s="35"/>
      <c r="R184" s="35"/>
      <c r="S184" s="77"/>
    </row>
    <row r="185" spans="1:25" x14ac:dyDescent="0.25">
      <c r="A185" s="33"/>
      <c r="B185" s="33"/>
      <c r="C185" s="33"/>
      <c r="D185" s="45"/>
      <c r="E185" s="33"/>
      <c r="F185" s="33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35"/>
      <c r="R185" s="35"/>
      <c r="S185" s="77"/>
    </row>
    <row r="186" spans="1:25" x14ac:dyDescent="0.25">
      <c r="A186" s="33"/>
      <c r="B186" s="33"/>
      <c r="C186" s="33"/>
      <c r="D186" s="45"/>
      <c r="E186" s="33"/>
      <c r="F186" s="33"/>
      <c r="G186" s="33"/>
      <c r="H186" s="45"/>
      <c r="I186" s="35"/>
      <c r="J186" s="35"/>
      <c r="K186" s="35"/>
      <c r="L186" s="35"/>
      <c r="M186" s="35"/>
      <c r="N186" s="35"/>
      <c r="O186" s="35"/>
      <c r="P186" s="35"/>
      <c r="Q186" s="36"/>
      <c r="R186" s="36"/>
      <c r="S186" s="87"/>
    </row>
    <row r="187" spans="1:25" x14ac:dyDescent="0.25">
      <c r="A187" s="33"/>
      <c r="B187" s="33"/>
      <c r="C187" s="33"/>
      <c r="D187" s="33"/>
      <c r="E187" s="44"/>
      <c r="F187" s="33"/>
      <c r="G187" s="33"/>
      <c r="H187" s="33"/>
      <c r="I187" s="33"/>
      <c r="J187" s="33"/>
      <c r="K187" s="33"/>
      <c r="L187" s="33"/>
      <c r="M187" s="37"/>
      <c r="N187" s="32"/>
      <c r="O187" s="32"/>
      <c r="P187" s="32"/>
      <c r="Q187" s="37" t="s">
        <v>21</v>
      </c>
      <c r="R187" s="37" t="str">
        <f>'0. Dados'!B4</f>
        <v>Fabrício Deives Kummer</v>
      </c>
      <c r="S187" s="77"/>
    </row>
    <row r="188" spans="1:25" x14ac:dyDescent="0.25">
      <c r="A188" s="33"/>
      <c r="B188" s="33"/>
      <c r="C188" s="33"/>
      <c r="D188" s="45"/>
      <c r="E188" s="44"/>
      <c r="F188" s="33"/>
      <c r="G188" s="45"/>
      <c r="H188" s="33"/>
      <c r="I188" s="37"/>
      <c r="J188" s="37"/>
      <c r="K188" s="37"/>
      <c r="L188" s="37"/>
      <c r="M188" s="37"/>
      <c r="N188" s="37"/>
      <c r="O188" s="32"/>
      <c r="P188" s="32"/>
      <c r="Q188" s="38"/>
      <c r="R188" s="38" t="str">
        <f>W3&amp;W4&amp;X4</f>
        <v>CREA/RS 205375</v>
      </c>
      <c r="S188" s="77"/>
    </row>
    <row r="189" spans="1:25" x14ac:dyDescent="0.25">
      <c r="A189" s="46"/>
      <c r="B189" s="46"/>
      <c r="C189" s="46"/>
      <c r="D189" s="46"/>
      <c r="E189" s="46"/>
      <c r="F189" s="47"/>
      <c r="G189" s="47"/>
      <c r="H189" s="47"/>
      <c r="I189" s="48"/>
      <c r="J189" s="48"/>
      <c r="K189" s="48"/>
      <c r="L189" s="48"/>
      <c r="M189" s="48"/>
      <c r="N189" s="48"/>
      <c r="O189" s="49"/>
      <c r="P189" s="49"/>
      <c r="Q189" s="49"/>
      <c r="R189" s="49"/>
      <c r="S189" s="88"/>
    </row>
    <row r="190" spans="1:25" x14ac:dyDescent="0.25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89"/>
    </row>
  </sheetData>
  <mergeCells count="17">
    <mergeCell ref="A1:S1"/>
    <mergeCell ref="C5:O5"/>
    <mergeCell ref="A6:A7"/>
    <mergeCell ref="C6:C7"/>
    <mergeCell ref="D6:D7"/>
    <mergeCell ref="E6:E7"/>
    <mergeCell ref="F6:F7"/>
    <mergeCell ref="G6:I6"/>
    <mergeCell ref="M6:O6"/>
    <mergeCell ref="Q6:S6"/>
    <mergeCell ref="B6:B7"/>
    <mergeCell ref="R183:S183"/>
    <mergeCell ref="A2:S2"/>
    <mergeCell ref="C3:O3"/>
    <mergeCell ref="C4:O4"/>
    <mergeCell ref="P6:P7"/>
    <mergeCell ref="J6:L6"/>
  </mergeCells>
  <phoneticPr fontId="17" type="noConversion"/>
  <dataValidations count="1">
    <dataValidation type="list" allowBlank="1" showInputMessage="1" showErrorMessage="1" sqref="P179 P23:P31 P34:P44 P47:P55 P58:P63 P66:P83 P86:P95 P99:P103 P105:P116 P118:P127 P129:P138 P140:P149 P151:P160 P163:P173 P176 P10:P19">
      <formula1>$U$3:$U$4</formula1>
    </dataValidation>
  </dataValidations>
  <printOptions horizontalCentered="1"/>
  <pageMargins left="0.78740157480314965" right="0.39370078740157483" top="0.59055118110236227" bottom="0.39370078740157483" header="0" footer="0"/>
  <pageSetup paperSize="9" scale="34" fitToHeight="5" orientation="landscape" r:id="rId1"/>
  <headerFooter differentOddEven="1">
    <oddHeader>&amp;L                                                                                                                                                    &amp;G 
&amp;C&amp;"Arial,Normal"&amp;10
PREFEITURA MUNICIPAL DE CAMPO BOM
Departamento de Planejamento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0. Dados</vt:lpstr>
      <vt:lpstr>1. Orçamentos</vt:lpstr>
      <vt:lpstr>'1. Orçamentos'!Titulos_de_impressao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leonardo.frantz</dc:creator>
  <cp:lastModifiedBy>Edinara Veiga Dos Reis Reis</cp:lastModifiedBy>
  <cp:lastPrinted>2023-01-16T18:59:48Z</cp:lastPrinted>
  <dcterms:created xsi:type="dcterms:W3CDTF">2021-11-24T19:40:54Z</dcterms:created>
  <dcterms:modified xsi:type="dcterms:W3CDTF">2023-01-16T19:06:19Z</dcterms:modified>
</cp:coreProperties>
</file>